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EN-029\SENAM-029-04\Budget Monitoring-029-04-01\Financial year 2025-26\budget 2526\"/>
    </mc:Choice>
  </mc:AlternateContent>
  <xr:revisionPtr revIDLastSave="0" documentId="13_ncr:1_{2DAD1625-2FB5-40AE-8683-6C6A3DCFDB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-26 Rates" sheetId="1" r:id="rId1"/>
  </sheets>
  <externalReferences>
    <externalReference r:id="rId2"/>
  </externalReferences>
  <definedNames>
    <definedName name="DFENO">[1]Home!$R$21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E39" i="1"/>
  <c r="D39" i="1"/>
  <c r="E34" i="1" l="1"/>
  <c r="F33" i="1"/>
  <c r="C8" i="1"/>
  <c r="B24" i="1"/>
  <c r="D38" i="1"/>
  <c r="F38" i="1" s="1"/>
  <c r="E38" i="1" s="1"/>
  <c r="G38" i="1" s="1"/>
</calcChain>
</file>

<file path=xl/sharedStrings.xml><?xml version="1.0" encoding="utf-8"?>
<sst xmlns="http://schemas.openxmlformats.org/spreadsheetml/2006/main" count="133" uniqueCount="79">
  <si>
    <t>Band</t>
  </si>
  <si>
    <t>Statements / EHCPs in Mainstream</t>
  </si>
  <si>
    <t>A</t>
  </si>
  <si>
    <t>B</t>
  </si>
  <si>
    <t>C</t>
  </si>
  <si>
    <t>D</t>
  </si>
  <si>
    <t>E</t>
  </si>
  <si>
    <t>F</t>
  </si>
  <si>
    <t>K</t>
  </si>
  <si>
    <t>L</t>
  </si>
  <si>
    <t>M</t>
  </si>
  <si>
    <t>X</t>
  </si>
  <si>
    <t>N</t>
  </si>
  <si>
    <t>Nursery children - 15 hours - annual</t>
  </si>
  <si>
    <t>Top-up rate - annual</t>
  </si>
  <si>
    <t>Special Schools</t>
  </si>
  <si>
    <t>E1</t>
  </si>
  <si>
    <t>E2</t>
  </si>
  <si>
    <t>E3</t>
  </si>
  <si>
    <t>E4</t>
  </si>
  <si>
    <t>E5</t>
  </si>
  <si>
    <t>Base place rate - annual</t>
  </si>
  <si>
    <t>Secondary top-ups - annual</t>
  </si>
  <si>
    <t>Primary top-ups - annual</t>
  </si>
  <si>
    <t>Acorn place rate (FTE) - annual</t>
  </si>
  <si>
    <t>Pupil Referral Units</t>
  </si>
  <si>
    <t>Northgate</t>
  </si>
  <si>
    <t>Pavilion HHTT</t>
  </si>
  <si>
    <t>Pavilion PRU</t>
  </si>
  <si>
    <t>Orion</t>
  </si>
  <si>
    <t>PRU place rate - annual</t>
  </si>
  <si>
    <t>Hospital place rate-  annual</t>
  </si>
  <si>
    <t>PRU top-up rate - annual</t>
  </si>
  <si>
    <t>Post16</t>
  </si>
  <si>
    <t>ASD</t>
  </si>
  <si>
    <t>HI</t>
  </si>
  <si>
    <t>PD</t>
  </si>
  <si>
    <t>SPL</t>
  </si>
  <si>
    <t>10.1-15 hours</t>
  </si>
  <si>
    <t>15.1-20 hours</t>
  </si>
  <si>
    <t>20.1-25 hours</t>
  </si>
  <si>
    <t>25.1- 30 hours</t>
  </si>
  <si>
    <t>30.1 - 35 hours</t>
  </si>
  <si>
    <t>Nursery - 15 hours</t>
  </si>
  <si>
    <t>Provision</t>
  </si>
  <si>
    <t>Annual Value</t>
  </si>
  <si>
    <t>EHCP Top UP Rates</t>
  </si>
  <si>
    <t>Pre16 Occupied Places</t>
  </si>
  <si>
    <t>Pre16 Unoccupied Places</t>
  </si>
  <si>
    <t xml:space="preserve">                      6,000 </t>
  </si>
  <si>
    <t xml:space="preserve">                        10,000 </t>
  </si>
  <si>
    <t xml:space="preserve">           6,000 </t>
  </si>
  <si>
    <t>Hourly EHCP LA Rate</t>
  </si>
  <si>
    <t>Additional Resourced Provision (ARPs)</t>
  </si>
  <si>
    <t>Top-ups (per annum):</t>
  </si>
  <si>
    <t>Broadfields</t>
  </si>
  <si>
    <t>Child's Hill</t>
  </si>
  <si>
    <t>Livingstone</t>
  </si>
  <si>
    <t>Colindale</t>
  </si>
  <si>
    <t>Summerside</t>
  </si>
  <si>
    <t>Coppetts Wood</t>
  </si>
  <si>
    <t>Hendon</t>
  </si>
  <si>
    <t>JCOSS</t>
  </si>
  <si>
    <t>Whitefield</t>
  </si>
  <si>
    <t>London Academy</t>
  </si>
  <si>
    <t xml:space="preserve">SENIF Rate </t>
  </si>
  <si>
    <t>EHCP Nursery PA</t>
  </si>
  <si>
    <t>Oak Hill - SEMH</t>
  </si>
  <si>
    <t xml:space="preserve"> </t>
  </si>
  <si>
    <t>Friern Barnet</t>
  </si>
  <si>
    <t>L&amp;C</t>
  </si>
  <si>
    <t>Chalgrove</t>
  </si>
  <si>
    <t>Livingstone Nursery ( 30 hours)</t>
  </si>
  <si>
    <t>Summerside (Nursery children, 30 hours)</t>
  </si>
  <si>
    <t>Claremont</t>
  </si>
  <si>
    <t xml:space="preserve">Queenswell </t>
  </si>
  <si>
    <t>ASD/PD</t>
  </si>
  <si>
    <t>Pavilion  Primary Places</t>
  </si>
  <si>
    <t>High Needs Funding Rates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</si>
</sst>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sz val="22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lightDown">
        <fgColor indexed="44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AF3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7" fillId="2" borderId="2" xfId="0" applyFont="1" applyFill="1" applyBorder="1" applyAlignment="1">
      <alignment horizontal="center"/>
    </xf>
    <xf numFmtId="0" fontId="6" fillId="2" borderId="10" xfId="0" applyFont="1" applyFill="1" applyBorder="1"/>
    <xf numFmtId="0" fontId="0" fillId="2" borderId="11" xfId="0" applyFill="1" applyBorder="1"/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3" xfId="1" applyNumberFormat="1" applyFont="1" applyBorder="1" applyAlignment="1">
      <alignment horizontal="center" vertical="center"/>
    </xf>
    <xf numFmtId="0" fontId="0" fillId="3" borderId="2" xfId="0" applyFill="1" applyBorder="1"/>
    <xf numFmtId="164" fontId="3" fillId="0" borderId="2" xfId="1" applyNumberFormat="1" applyFont="1" applyFill="1" applyBorder="1" applyAlignment="1">
      <alignment horizontal="center"/>
    </xf>
    <xf numFmtId="164" fontId="3" fillId="0" borderId="2" xfId="1" applyNumberFormat="1" applyFont="1" applyBorder="1"/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Border="1"/>
    <xf numFmtId="164" fontId="3" fillId="0" borderId="2" xfId="1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4" fontId="0" fillId="0" borderId="0" xfId="0" applyNumberFormat="1"/>
    <xf numFmtId="4" fontId="2" fillId="0" borderId="0" xfId="0" applyNumberFormat="1" applyFont="1"/>
    <xf numFmtId="4" fontId="0" fillId="2" borderId="12" xfId="0" applyNumberFormat="1" applyFill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2" xfId="0" applyBorder="1"/>
    <xf numFmtId="0" fontId="2" fillId="4" borderId="2" xfId="0" applyFont="1" applyFill="1" applyBorder="1"/>
    <xf numFmtId="4" fontId="2" fillId="4" borderId="2" xfId="0" applyNumberFormat="1" applyFont="1" applyFill="1" applyBorder="1"/>
    <xf numFmtId="0" fontId="0" fillId="0" borderId="2" xfId="0" applyBorder="1" applyAlignment="1">
      <alignment horizontal="center"/>
    </xf>
    <xf numFmtId="164" fontId="0" fillId="0" borderId="2" xfId="1" applyNumberFormat="1" applyFont="1" applyFill="1" applyBorder="1" applyAlignment="1">
      <alignment horizontal="left"/>
    </xf>
    <xf numFmtId="4" fontId="0" fillId="0" borderId="2" xfId="0" applyNumberFormat="1" applyBorder="1"/>
    <xf numFmtId="164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0" fontId="4" fillId="0" borderId="0" xfId="0" applyFont="1"/>
    <xf numFmtId="0" fontId="0" fillId="0" borderId="8" xfId="0" applyBorder="1"/>
    <xf numFmtId="0" fontId="0" fillId="4" borderId="1" xfId="0" applyFill="1" applyBorder="1"/>
    <xf numFmtId="4" fontId="0" fillId="4" borderId="0" xfId="0" applyNumberFormat="1" applyFill="1"/>
    <xf numFmtId="0" fontId="0" fillId="4" borderId="7" xfId="0" applyFill="1" applyBorder="1"/>
    <xf numFmtId="0" fontId="0" fillId="4" borderId="8" xfId="0" applyFill="1" applyBorder="1"/>
    <xf numFmtId="4" fontId="0" fillId="4" borderId="8" xfId="0" applyNumberFormat="1" applyFill="1" applyBorder="1"/>
    <xf numFmtId="0" fontId="4" fillId="4" borderId="0" xfId="0" applyFont="1" applyFill="1"/>
    <xf numFmtId="0" fontId="6" fillId="4" borderId="10" xfId="0" applyFont="1" applyFill="1" applyBorder="1" applyAlignment="1">
      <alignment wrapText="1"/>
    </xf>
    <xf numFmtId="0" fontId="0" fillId="4" borderId="11" xfId="0" applyFill="1" applyBorder="1" applyAlignment="1">
      <alignment wrapText="1"/>
    </xf>
    <xf numFmtId="4" fontId="0" fillId="4" borderId="12" xfId="0" applyNumberFormat="1" applyFill="1" applyBorder="1" applyAlignment="1">
      <alignment wrapText="1"/>
    </xf>
    <xf numFmtId="0" fontId="0" fillId="4" borderId="2" xfId="0" applyFill="1" applyBorder="1" applyAlignment="1">
      <alignment horizontal="center" wrapText="1"/>
    </xf>
    <xf numFmtId="0" fontId="8" fillId="5" borderId="14" xfId="0" applyFont="1" applyFill="1" applyBorder="1" applyAlignment="1">
      <alignment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9" fillId="0" borderId="0" xfId="0" applyFont="1"/>
    <xf numFmtId="0" fontId="8" fillId="0" borderId="1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6" borderId="14" xfId="0" applyFont="1" applyFill="1" applyBorder="1" applyAlignment="1">
      <alignment vertical="center"/>
    </xf>
    <xf numFmtId="0" fontId="8" fillId="6" borderId="9" xfId="0" applyFont="1" applyFill="1" applyBorder="1" applyAlignment="1">
      <alignment vertical="center"/>
    </xf>
    <xf numFmtId="0" fontId="10" fillId="5" borderId="17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0" fillId="0" borderId="0" xfId="1" applyNumberFormat="1" applyFont="1" applyFill="1" applyBorder="1" applyAlignment="1">
      <alignment horizontal="center"/>
    </xf>
    <xf numFmtId="164" fontId="3" fillId="0" borderId="2" xfId="1" applyNumberFormat="1" applyFont="1" applyFill="1" applyBorder="1"/>
    <xf numFmtId="43" fontId="0" fillId="0" borderId="0" xfId="0" applyNumberFormat="1"/>
    <xf numFmtId="0" fontId="7" fillId="4" borderId="2" xfId="0" applyFont="1" applyFill="1" applyBorder="1" applyAlignment="1">
      <alignment horizontal="center"/>
    </xf>
    <xf numFmtId="0" fontId="6" fillId="4" borderId="10" xfId="0" applyFont="1" applyFill="1" applyBorder="1"/>
    <xf numFmtId="0" fontId="0" fillId="4" borderId="11" xfId="0" applyFill="1" applyBorder="1"/>
    <xf numFmtId="4" fontId="0" fillId="4" borderId="12" xfId="0" applyNumberFormat="1" applyFill="1" applyBorder="1"/>
    <xf numFmtId="0" fontId="0" fillId="4" borderId="2" xfId="0" applyFill="1" applyBorder="1" applyAlignment="1">
      <alignment horizontal="center"/>
    </xf>
    <xf numFmtId="164" fontId="8" fillId="0" borderId="16" xfId="1" applyNumberFormat="1" applyFont="1" applyBorder="1" applyAlignment="1">
      <alignment vertical="center"/>
    </xf>
    <xf numFmtId="164" fontId="8" fillId="0" borderId="15" xfId="1" applyNumberFormat="1" applyFont="1" applyBorder="1" applyAlignment="1">
      <alignment vertical="center"/>
    </xf>
    <xf numFmtId="164" fontId="8" fillId="0" borderId="15" xfId="1" applyNumberFormat="1" applyFont="1" applyBorder="1" applyAlignment="1">
      <alignment vertical="top"/>
    </xf>
    <xf numFmtId="164" fontId="3" fillId="0" borderId="0" xfId="1" applyNumberFormat="1" applyFont="1" applyFill="1" applyBorder="1"/>
    <xf numFmtId="8" fontId="0" fillId="0" borderId="0" xfId="0" applyNumberFormat="1"/>
    <xf numFmtId="3" fontId="0" fillId="0" borderId="2" xfId="0" applyNumberFormat="1" applyBorder="1"/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onna.Calcraft\AppData\Local\Temp\Temp1_OReport1617-Version1.4%2004Mar16%20for%20web%20(5).zip\OReport1617-Version1.4%2004Mar16%20for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oose"/>
      <sheetName val="UIFSM"/>
      <sheetName val="PEGrantAY1617"/>
      <sheetName val="DFC-prov"/>
      <sheetName val="1516Funding"/>
      <sheetName val="NEWISB"/>
      <sheetName val="Rates"/>
      <sheetName val="Schooldata1617"/>
      <sheetName val="News"/>
      <sheetName val="TRANSeoy16"/>
      <sheetName val="Home"/>
      <sheetName val="CFR"/>
      <sheetName val="BudgetShare"/>
      <sheetName val="Pupils"/>
      <sheetName val="MFG"/>
      <sheetName val="NotionalSEN"/>
      <sheetName val="Payments"/>
      <sheetName val="Growth"/>
      <sheetName val="Post16Estimates"/>
      <sheetName val="EYData"/>
      <sheetName val="EarlyYears"/>
      <sheetName val="UIFSMdata"/>
      <sheetName val="OCT14Census"/>
      <sheetName val="OCT15Census"/>
      <sheetName val="UIFSMJul 15"/>
      <sheetName val="Schools"/>
      <sheetName val="HNRates"/>
      <sheetName val="HNPlaceList"/>
      <sheetName val="HighNeeds"/>
      <sheetName val="TopUps"/>
      <sheetName val="TopUpsNumbers"/>
      <sheetName val="EHCPtopup"/>
      <sheetName val="ARPtopup"/>
      <sheetName val="Specialtopup"/>
      <sheetName val="PRUTopups"/>
      <sheetName val="SixthForm"/>
      <sheetName val="Grants"/>
      <sheetName val="PupilPremium"/>
      <sheetName val="Compare"/>
      <sheetName val="EOY1516"/>
      <sheetName val="BarnetReport"/>
      <sheetName val="CostCentres"/>
      <sheetName val="Autopivot"/>
      <sheetName val="Autopay1"/>
      <sheetName val="Autopay2"/>
      <sheetName val="Autopay3"/>
      <sheetName val="Autopay4"/>
      <sheetName val="Tabs"/>
      <sheetName val="1617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R21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tabSelected="1" workbookViewId="0">
      <selection activeCell="C22" sqref="C22"/>
    </sheetView>
  </sheetViews>
  <sheetFormatPr defaultRowHeight="14.4" x14ac:dyDescent="0.3"/>
  <cols>
    <col min="1" max="1" width="33.44140625" customWidth="1"/>
    <col min="2" max="2" width="34.6640625" customWidth="1"/>
    <col min="3" max="3" width="24" style="15" customWidth="1"/>
    <col min="4" max="4" width="10.5546875" customWidth="1"/>
    <col min="5" max="5" width="11.5546875" customWidth="1"/>
    <col min="6" max="6" width="10.33203125" customWidth="1"/>
    <col min="7" max="7" width="11.6640625" customWidth="1"/>
    <col min="8" max="8" width="11.5546875" customWidth="1"/>
    <col min="9" max="9" width="34.77734375" customWidth="1"/>
    <col min="10" max="10" width="10.5546875" bestFit="1" customWidth="1"/>
    <col min="11" max="11" width="9.5546875" bestFit="1" customWidth="1"/>
  </cols>
  <sheetData>
    <row r="1" spans="1:18" s="65" customFormat="1" ht="18.600000000000001" customHeight="1" thickBot="1" x14ac:dyDescent="0.35">
      <c r="A1" s="75"/>
      <c r="B1" s="76"/>
      <c r="C1" s="76"/>
      <c r="D1" s="76"/>
      <c r="E1" s="76"/>
      <c r="F1" s="76"/>
      <c r="G1" s="76"/>
      <c r="H1" s="76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" x14ac:dyDescent="0.35">
      <c r="A2" s="66" t="s">
        <v>78</v>
      </c>
      <c r="B2" s="67"/>
      <c r="C2" s="67"/>
      <c r="D2" s="67"/>
      <c r="E2" s="68"/>
      <c r="F2" s="34"/>
      <c r="G2" s="26"/>
      <c r="H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5" customHeight="1" x14ac:dyDescent="0.3">
      <c r="A3" s="69"/>
      <c r="B3" s="70"/>
      <c r="C3" s="70"/>
      <c r="D3" s="70"/>
      <c r="E3" s="71"/>
      <c r="F3" s="26"/>
      <c r="G3" s="26"/>
      <c r="H3" s="26"/>
    </row>
    <row r="4" spans="1:18" ht="15.75" customHeight="1" thickBot="1" x14ac:dyDescent="0.35">
      <c r="A4" s="72"/>
      <c r="B4" s="73"/>
      <c r="C4" s="73"/>
      <c r="D4" s="73"/>
      <c r="E4" s="74"/>
      <c r="F4" s="26"/>
      <c r="G4" s="26"/>
      <c r="H4" s="26"/>
    </row>
    <row r="5" spans="1:18" ht="15" customHeight="1" x14ac:dyDescent="0.3">
      <c r="A5" s="29"/>
      <c r="B5" s="26"/>
      <c r="C5" s="30"/>
      <c r="D5" s="26"/>
      <c r="E5" s="26"/>
      <c r="F5" s="26"/>
      <c r="G5" s="26"/>
      <c r="H5" s="26"/>
    </row>
    <row r="6" spans="1:18" ht="15" thickBot="1" x14ac:dyDescent="0.35">
      <c r="A6" s="31"/>
      <c r="B6" s="32"/>
      <c r="C6" s="33"/>
      <c r="D6" s="32"/>
      <c r="E6" s="32"/>
      <c r="F6" s="32"/>
      <c r="G6" s="32"/>
      <c r="H6" s="32"/>
      <c r="I6" s="28"/>
      <c r="J6" s="28"/>
      <c r="K6" s="28"/>
      <c r="L6" s="28"/>
      <c r="M6" s="28"/>
      <c r="N6" s="28"/>
      <c r="O6" s="28"/>
      <c r="P6" s="28"/>
      <c r="Q6" s="28"/>
      <c r="R6" s="28"/>
    </row>
    <row r="8" spans="1:18" x14ac:dyDescent="0.3">
      <c r="A8" s="14" t="s">
        <v>52</v>
      </c>
      <c r="B8" s="14"/>
      <c r="C8" s="16">
        <f>14.973*1.05</f>
        <v>15.721650000000002</v>
      </c>
    </row>
    <row r="9" spans="1:18" hidden="1" x14ac:dyDescent="0.3"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1" t="s">
        <v>0</v>
      </c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</row>
    <row r="10" spans="1:18" hidden="1" x14ac:dyDescent="0.3">
      <c r="A10" s="2" t="s">
        <v>1</v>
      </c>
      <c r="B10" s="3"/>
      <c r="C10" s="17"/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5"/>
      <c r="R10" s="5"/>
    </row>
    <row r="11" spans="1:18" hidden="1" x14ac:dyDescent="0.3">
      <c r="A11" t="s">
        <v>13</v>
      </c>
      <c r="C11" s="18"/>
      <c r="D11" s="6">
        <v>8558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5"/>
      <c r="R11" s="5"/>
    </row>
    <row r="12" spans="1:18" hidden="1" x14ac:dyDescent="0.3">
      <c r="A12" t="s">
        <v>14</v>
      </c>
      <c r="D12" s="8">
        <v>2432</v>
      </c>
      <c r="E12" s="9">
        <v>5285</v>
      </c>
      <c r="F12" s="9">
        <v>8137</v>
      </c>
      <c r="G12" s="9">
        <v>10990</v>
      </c>
      <c r="H12" s="9">
        <v>13843</v>
      </c>
      <c r="I12" s="9">
        <v>16695</v>
      </c>
      <c r="J12" s="9">
        <v>30959</v>
      </c>
      <c r="K12" s="9">
        <v>33811</v>
      </c>
      <c r="L12" s="9">
        <v>36664</v>
      </c>
      <c r="M12" s="9">
        <v>0</v>
      </c>
      <c r="N12" s="9">
        <v>8558</v>
      </c>
    </row>
    <row r="13" spans="1:18" x14ac:dyDescent="0.3"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8" x14ac:dyDescent="0.3">
      <c r="A14" s="14" t="s">
        <v>46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8" x14ac:dyDescent="0.3">
      <c r="A15" s="20" t="s">
        <v>0</v>
      </c>
      <c r="B15" s="20" t="s">
        <v>44</v>
      </c>
      <c r="C15" s="21" t="s">
        <v>45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8" hidden="1" x14ac:dyDescent="0.3">
      <c r="A16" s="22" t="s">
        <v>12</v>
      </c>
      <c r="B16" s="23" t="s">
        <v>43</v>
      </c>
      <c r="C16" s="24">
        <v>8558</v>
      </c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3">
      <c r="A17" s="25" t="s">
        <v>2</v>
      </c>
      <c r="B17" s="19" t="s">
        <v>38</v>
      </c>
      <c r="C17" s="64">
        <v>2682</v>
      </c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3">
      <c r="A18" s="25" t="s">
        <v>3</v>
      </c>
      <c r="B18" s="19" t="s">
        <v>39</v>
      </c>
      <c r="C18" s="64">
        <v>5826</v>
      </c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3">
      <c r="A19" s="25" t="s">
        <v>4</v>
      </c>
      <c r="B19" s="19" t="s">
        <v>40</v>
      </c>
      <c r="C19" s="64">
        <v>8971.2000000000007</v>
      </c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3">
      <c r="A20" s="25" t="s">
        <v>5</v>
      </c>
      <c r="B20" s="19" t="s">
        <v>41</v>
      </c>
      <c r="C20" s="64">
        <v>12117</v>
      </c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3">
      <c r="A21" s="25" t="s">
        <v>6</v>
      </c>
      <c r="B21" s="19" t="s">
        <v>42</v>
      </c>
      <c r="C21" s="64">
        <v>15262</v>
      </c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x14ac:dyDescent="0.3"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x14ac:dyDescent="0.3">
      <c r="A23" s="51" t="s">
        <v>65</v>
      </c>
      <c r="B23" s="63">
        <v>11.95</v>
      </c>
      <c r="C23" s="15" t="s">
        <v>68</v>
      </c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3">
      <c r="A24" s="51" t="s">
        <v>66</v>
      </c>
      <c r="B24">
        <f>B23*(15*38)</f>
        <v>6811.5</v>
      </c>
      <c r="C24" s="15" t="s">
        <v>68</v>
      </c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3"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3">
      <c r="D26" s="10"/>
      <c r="E26" s="11"/>
      <c r="F26" s="11"/>
      <c r="G26" s="11"/>
      <c r="H26" s="11"/>
      <c r="I26" s="62"/>
      <c r="J26" s="11"/>
      <c r="K26" s="11"/>
      <c r="L26" s="11"/>
      <c r="M26" s="11"/>
      <c r="N26" s="11"/>
    </row>
    <row r="27" spans="1:14" x14ac:dyDescent="0.3">
      <c r="D27" s="10"/>
      <c r="E27" s="11"/>
      <c r="F27" s="11"/>
      <c r="G27" s="11"/>
      <c r="H27" s="11"/>
      <c r="I27" s="62"/>
      <c r="J27" s="11"/>
      <c r="K27" s="11"/>
      <c r="L27" s="11"/>
      <c r="M27" s="11"/>
      <c r="N27" s="11"/>
    </row>
    <row r="28" spans="1:14" x14ac:dyDescent="0.3">
      <c r="D28" s="54" t="s">
        <v>0</v>
      </c>
      <c r="E28" s="54" t="s">
        <v>0</v>
      </c>
      <c r="F28" s="54" t="s">
        <v>0</v>
      </c>
      <c r="G28" s="54" t="s">
        <v>0</v>
      </c>
      <c r="H28" s="54" t="s">
        <v>0</v>
      </c>
      <c r="J28" s="11"/>
      <c r="K28" s="11"/>
      <c r="L28" s="11"/>
      <c r="M28" s="11"/>
      <c r="N28" s="11"/>
    </row>
    <row r="29" spans="1:14" x14ac:dyDescent="0.3">
      <c r="A29" s="55" t="s">
        <v>15</v>
      </c>
      <c r="B29" s="56"/>
      <c r="C29" s="57"/>
      <c r="D29" s="58" t="s">
        <v>16</v>
      </c>
      <c r="E29" s="58" t="s">
        <v>17</v>
      </c>
      <c r="F29" s="58" t="s">
        <v>18</v>
      </c>
      <c r="G29" s="58" t="s">
        <v>19</v>
      </c>
      <c r="H29" s="58" t="s">
        <v>20</v>
      </c>
      <c r="J29" s="11"/>
      <c r="K29" s="11"/>
      <c r="L29" s="11"/>
      <c r="M29" s="11"/>
      <c r="N29" s="11"/>
    </row>
    <row r="30" spans="1:14" x14ac:dyDescent="0.3">
      <c r="A30" t="s">
        <v>21</v>
      </c>
      <c r="D30" s="8">
        <v>10000</v>
      </c>
      <c r="E30" s="8">
        <v>10000</v>
      </c>
      <c r="F30" s="8">
        <v>10000</v>
      </c>
      <c r="G30" s="8">
        <v>10000</v>
      </c>
      <c r="H30" s="8">
        <v>10000</v>
      </c>
      <c r="J30" s="11"/>
      <c r="K30" s="11"/>
      <c r="L30" s="11"/>
      <c r="M30" s="11"/>
      <c r="N30" s="11"/>
    </row>
    <row r="31" spans="1:14" ht="23.4" customHeight="1" x14ac:dyDescent="0.3">
      <c r="A31" t="s">
        <v>22</v>
      </c>
      <c r="D31" s="8">
        <v>7234.5</v>
      </c>
      <c r="E31" s="52">
        <v>10023.300000000001</v>
      </c>
      <c r="F31" s="52">
        <v>16996.350000000002</v>
      </c>
      <c r="G31" s="52">
        <v>28151.550000000003</v>
      </c>
      <c r="H31" s="52">
        <v>42095.55</v>
      </c>
      <c r="I31" s="13"/>
      <c r="J31" s="11"/>
      <c r="K31" s="11"/>
      <c r="L31" s="11"/>
      <c r="M31" s="11"/>
      <c r="N31" s="11"/>
    </row>
    <row r="32" spans="1:14" x14ac:dyDescent="0.3">
      <c r="A32" t="s">
        <v>23</v>
      </c>
      <c r="D32" s="8">
        <v>6600.3</v>
      </c>
      <c r="E32" s="52">
        <v>9136.0500000000011</v>
      </c>
      <c r="F32" s="52">
        <v>15473.85</v>
      </c>
      <c r="G32" s="52">
        <v>25615.8</v>
      </c>
      <c r="H32" s="52">
        <v>38291.4</v>
      </c>
      <c r="J32" s="11"/>
      <c r="K32" s="11"/>
      <c r="L32" s="11"/>
      <c r="M32" s="11"/>
      <c r="N32" s="11"/>
    </row>
    <row r="33" spans="1:18" x14ac:dyDescent="0.3">
      <c r="A33" t="s">
        <v>24</v>
      </c>
      <c r="D33" s="52"/>
      <c r="E33" s="52" t="s">
        <v>68</v>
      </c>
      <c r="F33" s="52">
        <f>24987*1.05</f>
        <v>26236.350000000002</v>
      </c>
      <c r="G33" s="52" t="s">
        <v>68</v>
      </c>
      <c r="H33" s="52"/>
      <c r="J33" s="11"/>
      <c r="K33" s="11"/>
      <c r="L33" s="11"/>
      <c r="M33" s="11"/>
      <c r="N33" s="11"/>
    </row>
    <row r="34" spans="1:18" x14ac:dyDescent="0.3">
      <c r="A34" t="s">
        <v>67</v>
      </c>
      <c r="D34" s="52"/>
      <c r="E34" s="52">
        <f>21058*1.05</f>
        <v>22110.9</v>
      </c>
      <c r="F34" s="52"/>
      <c r="G34" s="52"/>
      <c r="H34" s="52"/>
      <c r="J34" s="11"/>
      <c r="K34" s="11"/>
      <c r="L34" s="11"/>
      <c r="M34" s="11"/>
      <c r="N34" s="11"/>
    </row>
    <row r="35" spans="1:18" x14ac:dyDescent="0.3">
      <c r="D35" s="62"/>
      <c r="E35" s="62"/>
      <c r="F35" s="62"/>
      <c r="G35" s="62"/>
      <c r="H35" s="62"/>
      <c r="J35" s="11"/>
      <c r="K35" s="11"/>
      <c r="L35" s="11"/>
      <c r="M35" s="11"/>
      <c r="N35" s="11"/>
    </row>
    <row r="36" spans="1:18" x14ac:dyDescent="0.3">
      <c r="D36" s="5" t="s">
        <v>68</v>
      </c>
      <c r="E36" t="s">
        <v>68</v>
      </c>
      <c r="F36" t="s">
        <v>68</v>
      </c>
      <c r="G36" t="s">
        <v>68</v>
      </c>
      <c r="H36" t="s">
        <v>68</v>
      </c>
    </row>
    <row r="37" spans="1:18" ht="43.2" x14ac:dyDescent="0.3">
      <c r="A37" s="35" t="s">
        <v>25</v>
      </c>
      <c r="B37" s="36"/>
      <c r="C37" s="37"/>
      <c r="D37" s="38" t="s">
        <v>26</v>
      </c>
      <c r="E37" s="38" t="s">
        <v>27</v>
      </c>
      <c r="F37" s="38" t="s">
        <v>28</v>
      </c>
      <c r="G37" s="38" t="s">
        <v>77</v>
      </c>
      <c r="H37" t="s">
        <v>68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x14ac:dyDescent="0.3">
      <c r="A38" t="s">
        <v>30</v>
      </c>
      <c r="D38" s="8">
        <f>10000</f>
        <v>10000</v>
      </c>
      <c r="E38" s="12">
        <f>F38</f>
        <v>10000</v>
      </c>
      <c r="F38" s="12">
        <f>D38</f>
        <v>10000</v>
      </c>
      <c r="G38" s="12">
        <f t="shared" ref="G38" si="0">E38</f>
        <v>10000</v>
      </c>
      <c r="H38" t="s">
        <v>68</v>
      </c>
    </row>
    <row r="39" spans="1:18" x14ac:dyDescent="0.3">
      <c r="A39" t="s">
        <v>31</v>
      </c>
      <c r="C39" s="15" t="s">
        <v>68</v>
      </c>
      <c r="D39" s="8">
        <f>21437*1.05</f>
        <v>22508.850000000002</v>
      </c>
      <c r="E39" s="52">
        <f>14792*1.05</f>
        <v>15531.6</v>
      </c>
      <c r="F39" s="52"/>
      <c r="G39" s="52"/>
      <c r="H39" s="15"/>
    </row>
    <row r="40" spans="1:18" x14ac:dyDescent="0.3">
      <c r="A40" t="s">
        <v>32</v>
      </c>
      <c r="C40" s="15" t="s">
        <v>68</v>
      </c>
      <c r="D40" s="8">
        <f>206*1.05</f>
        <v>216.3</v>
      </c>
      <c r="E40" s="52">
        <f>2973*1.05</f>
        <v>3121.65</v>
      </c>
      <c r="F40" s="52">
        <f>9025*1.05</f>
        <v>9476.25</v>
      </c>
      <c r="G40" s="52">
        <f>17118*1.05</f>
        <v>17973.900000000001</v>
      </c>
      <c r="H40" s="15"/>
    </row>
    <row r="41" spans="1:18" ht="15" thickBot="1" x14ac:dyDescent="0.35">
      <c r="G41" s="53" t="s">
        <v>68</v>
      </c>
      <c r="H41" s="53" t="s">
        <v>68</v>
      </c>
    </row>
    <row r="42" spans="1:18" ht="36" customHeight="1" thickBot="1" x14ac:dyDescent="0.35">
      <c r="A42" s="48" t="s">
        <v>53</v>
      </c>
      <c r="B42" s="39"/>
      <c r="C42" s="40" t="s">
        <v>47</v>
      </c>
      <c r="D42" s="40" t="s">
        <v>48</v>
      </c>
      <c r="E42" s="41" t="s">
        <v>33</v>
      </c>
    </row>
    <row r="43" spans="1:18" ht="15" thickBot="1" x14ac:dyDescent="0.35">
      <c r="A43" s="49" t="s">
        <v>21</v>
      </c>
      <c r="B43" s="42"/>
      <c r="C43" s="43" t="s">
        <v>49</v>
      </c>
      <c r="D43" s="44" t="s">
        <v>50</v>
      </c>
      <c r="E43" s="44" t="s">
        <v>51</v>
      </c>
    </row>
    <row r="44" spans="1:18" ht="15" thickBot="1" x14ac:dyDescent="0.35">
      <c r="A44" s="50" t="s">
        <v>54</v>
      </c>
      <c r="B44" s="42"/>
      <c r="C44" s="42"/>
      <c r="D44" s="42"/>
      <c r="E44" s="42"/>
    </row>
    <row r="45" spans="1:18" ht="15" thickBot="1" x14ac:dyDescent="0.35">
      <c r="A45" s="49" t="s">
        <v>72</v>
      </c>
      <c r="B45" s="45" t="s">
        <v>34</v>
      </c>
      <c r="C45" s="59">
        <v>24159.45</v>
      </c>
      <c r="D45" s="46"/>
      <c r="E45" s="46"/>
      <c r="G45" s="53"/>
    </row>
    <row r="46" spans="1:18" ht="15" thickBot="1" x14ac:dyDescent="0.35">
      <c r="A46" s="49" t="s">
        <v>73</v>
      </c>
      <c r="B46" s="45" t="s">
        <v>35</v>
      </c>
      <c r="C46" s="60">
        <v>8271.9</v>
      </c>
      <c r="D46" s="47"/>
      <c r="E46" s="47"/>
      <c r="G46" s="53"/>
    </row>
    <row r="47" spans="1:18" ht="15" thickBot="1" x14ac:dyDescent="0.35">
      <c r="A47" s="49" t="s">
        <v>55</v>
      </c>
      <c r="B47" s="45" t="s">
        <v>34</v>
      </c>
      <c r="C47" s="60">
        <v>19600.350000000002</v>
      </c>
      <c r="D47" s="47"/>
      <c r="E47" s="47"/>
      <c r="G47" s="53"/>
    </row>
    <row r="48" spans="1:18" ht="15" thickBot="1" x14ac:dyDescent="0.35">
      <c r="A48" s="49" t="s">
        <v>55</v>
      </c>
      <c r="B48" s="45" t="s">
        <v>70</v>
      </c>
      <c r="C48" s="60">
        <v>17089.8</v>
      </c>
      <c r="D48" s="47"/>
      <c r="E48" s="47"/>
      <c r="G48" s="53"/>
    </row>
    <row r="49" spans="1:7" ht="15" thickBot="1" x14ac:dyDescent="0.35">
      <c r="A49" s="49" t="s">
        <v>71</v>
      </c>
      <c r="B49" s="45" t="s">
        <v>34</v>
      </c>
      <c r="C49" s="61">
        <v>19926.900000000001</v>
      </c>
      <c r="D49" s="47"/>
      <c r="E49" s="47"/>
      <c r="G49" s="53"/>
    </row>
    <row r="50" spans="1:7" ht="15" thickBot="1" x14ac:dyDescent="0.35">
      <c r="A50" s="49" t="s">
        <v>74</v>
      </c>
      <c r="B50" s="45" t="s">
        <v>34</v>
      </c>
      <c r="C50" s="61">
        <v>19926.900000000001</v>
      </c>
      <c r="D50" s="47"/>
      <c r="E50" s="47"/>
      <c r="G50" s="53"/>
    </row>
    <row r="51" spans="1:7" ht="15" thickBot="1" x14ac:dyDescent="0.35">
      <c r="A51" s="49" t="s">
        <v>56</v>
      </c>
      <c r="B51" s="45" t="s">
        <v>34</v>
      </c>
      <c r="C51" s="61">
        <v>19926.900000000001</v>
      </c>
      <c r="D51" s="47"/>
      <c r="E51" s="47"/>
      <c r="G51" s="53"/>
    </row>
    <row r="52" spans="1:7" ht="15" thickBot="1" x14ac:dyDescent="0.35">
      <c r="A52" s="49" t="s">
        <v>57</v>
      </c>
      <c r="B52" s="45" t="s">
        <v>34</v>
      </c>
      <c r="C52" s="60">
        <v>19491.150000000001</v>
      </c>
      <c r="D52" s="47"/>
      <c r="E52" s="47"/>
      <c r="G52" s="53"/>
    </row>
    <row r="53" spans="1:7" ht="15" thickBot="1" x14ac:dyDescent="0.35">
      <c r="A53" s="49" t="s">
        <v>29</v>
      </c>
      <c r="B53" s="45" t="s">
        <v>34</v>
      </c>
      <c r="C53" s="60">
        <v>18606</v>
      </c>
      <c r="D53" s="47"/>
      <c r="E53" s="47"/>
      <c r="G53" s="53"/>
    </row>
    <row r="54" spans="1:7" ht="15" thickBot="1" x14ac:dyDescent="0.35">
      <c r="A54" s="49" t="s">
        <v>58</v>
      </c>
      <c r="B54" s="45" t="s">
        <v>36</v>
      </c>
      <c r="C54" s="60">
        <v>21474.600000000002</v>
      </c>
      <c r="D54" s="47"/>
      <c r="E54" s="47"/>
      <c r="G54" s="53"/>
    </row>
    <row r="55" spans="1:7" ht="15" thickBot="1" x14ac:dyDescent="0.35">
      <c r="A55" s="49" t="s">
        <v>59</v>
      </c>
      <c r="B55" s="45" t="s">
        <v>35</v>
      </c>
      <c r="C55" s="60">
        <v>16963.8</v>
      </c>
      <c r="D55" s="47"/>
      <c r="E55" s="47"/>
      <c r="G55" s="53"/>
    </row>
    <row r="56" spans="1:7" ht="15" thickBot="1" x14ac:dyDescent="0.35">
      <c r="A56" s="49" t="s">
        <v>60</v>
      </c>
      <c r="B56" s="45" t="s">
        <v>37</v>
      </c>
      <c r="C56" s="60">
        <v>8541.75</v>
      </c>
      <c r="D56" s="47"/>
      <c r="E56" s="47"/>
      <c r="G56" s="53"/>
    </row>
    <row r="57" spans="1:7" ht="15" thickBot="1" x14ac:dyDescent="0.35">
      <c r="A57" s="49" t="s">
        <v>60</v>
      </c>
      <c r="B57" s="45" t="s">
        <v>34</v>
      </c>
      <c r="C57" s="60">
        <v>18716.25</v>
      </c>
      <c r="D57" s="47"/>
      <c r="E57" s="47"/>
      <c r="G57" s="53"/>
    </row>
    <row r="58" spans="1:7" ht="15" thickBot="1" x14ac:dyDescent="0.35">
      <c r="A58" s="49" t="s">
        <v>61</v>
      </c>
      <c r="B58" s="45" t="s">
        <v>34</v>
      </c>
      <c r="C58" s="60">
        <v>18934.650000000001</v>
      </c>
      <c r="D58" s="47"/>
      <c r="E58" s="47"/>
      <c r="G58" s="53"/>
    </row>
    <row r="59" spans="1:7" ht="15" thickBot="1" x14ac:dyDescent="0.35">
      <c r="A59" s="49" t="s">
        <v>62</v>
      </c>
      <c r="B59" s="45" t="s">
        <v>34</v>
      </c>
      <c r="C59" s="60">
        <v>19924.8</v>
      </c>
      <c r="D59" s="47"/>
      <c r="E59" s="47"/>
      <c r="G59" s="53"/>
    </row>
    <row r="60" spans="1:7" ht="15" thickBot="1" x14ac:dyDescent="0.35">
      <c r="A60" s="49" t="s">
        <v>63</v>
      </c>
      <c r="B60" s="45" t="s">
        <v>76</v>
      </c>
      <c r="C60" s="60">
        <v>17290.350000000002</v>
      </c>
      <c r="D60" s="47"/>
      <c r="E60" s="47"/>
      <c r="G60" s="53"/>
    </row>
    <row r="61" spans="1:7" ht="15" thickBot="1" x14ac:dyDescent="0.35">
      <c r="A61" s="49" t="s">
        <v>61</v>
      </c>
      <c r="B61" s="45" t="s">
        <v>35</v>
      </c>
      <c r="C61" s="60">
        <v>12356.4</v>
      </c>
      <c r="D61" s="47"/>
      <c r="E61" s="47"/>
      <c r="G61" s="53"/>
    </row>
    <row r="62" spans="1:7" ht="15" thickBot="1" x14ac:dyDescent="0.35">
      <c r="A62" s="49" t="s">
        <v>64</v>
      </c>
      <c r="B62" s="45" t="s">
        <v>37</v>
      </c>
      <c r="C62" s="60">
        <v>13370.7</v>
      </c>
      <c r="D62" s="47"/>
      <c r="E62" s="47"/>
      <c r="G62" s="53"/>
    </row>
    <row r="63" spans="1:7" ht="15" thickBot="1" x14ac:dyDescent="0.35">
      <c r="A63" s="49" t="s">
        <v>69</v>
      </c>
      <c r="B63" s="45" t="s">
        <v>70</v>
      </c>
      <c r="C63" s="60">
        <v>17089.8</v>
      </c>
      <c r="D63" s="44"/>
      <c r="E63" s="47"/>
      <c r="G63" s="53"/>
    </row>
    <row r="64" spans="1:7" ht="15" thickBot="1" x14ac:dyDescent="0.35">
      <c r="A64" s="49" t="s">
        <v>75</v>
      </c>
      <c r="B64" s="45" t="s">
        <v>70</v>
      </c>
      <c r="C64" s="60">
        <v>17089.8</v>
      </c>
      <c r="D64" s="44"/>
      <c r="E64" s="47"/>
      <c r="G64" s="53"/>
    </row>
  </sheetData>
  <mergeCells count="2">
    <mergeCell ref="A2:E4"/>
    <mergeCell ref="A1:H1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32" orientation="portrait" r:id="rId1"/>
</worksheet>
</file>

<file path=docMetadata/LabelInfo.xml><?xml version="1.0" encoding="utf-8"?>
<clbl:labelList xmlns:clbl="http://schemas.microsoft.com/office/2020/mipLabelMetadata">
  <clbl:label id="{ccdf8477-5183-4317-8e8b-f69ff0053fb7}" enabled="1" method="Standard" siteId="{1ba468b9-1414-4675-be4f-53c478ad47b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Stacey, Siobhan (BELS)</cp:lastModifiedBy>
  <cp:lastPrinted>2025-04-02T18:56:30Z</cp:lastPrinted>
  <dcterms:created xsi:type="dcterms:W3CDTF">2016-03-11T14:53:09Z</dcterms:created>
  <dcterms:modified xsi:type="dcterms:W3CDTF">2025-04-07T17:18:47Z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