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chard.lynch\OneDrive - London Borough of Barnet\code\library-stats\Open_data\legacy\"/>
    </mc:Choice>
  </mc:AlternateContent>
  <bookViews>
    <workbookView xWindow="0" yWindow="0" windowWidth="28800" windowHeight="12420"/>
  </bookViews>
  <sheets>
    <sheet name="Loans" sheetId="1" r:id="rId1"/>
    <sheet name="Stock" sheetId="2" r:id="rId2"/>
    <sheet name="Additions" sheetId="3" r:id="rId3"/>
    <sheet name="Deletions" sheetId="4" r:id="rId4"/>
    <sheet name="Reservations" sheetId="5" r:id="rId5"/>
    <sheet name="Borrowers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6" i="2" l="1"/>
  <c r="AF26" i="2"/>
  <c r="AC26" i="2"/>
  <c r="AB26" i="2"/>
  <c r="AA26" i="2"/>
  <c r="Z26" i="2"/>
  <c r="Y26" i="2"/>
  <c r="X26" i="2"/>
  <c r="W26" i="2"/>
  <c r="V26" i="2"/>
  <c r="U26" i="2"/>
  <c r="T26" i="2"/>
  <c r="S26" i="2"/>
  <c r="R26" i="2"/>
  <c r="P26" i="2"/>
  <c r="O26" i="2"/>
  <c r="M26" i="2"/>
  <c r="L26" i="2"/>
  <c r="K26" i="2"/>
  <c r="J26" i="2"/>
  <c r="I26" i="2"/>
  <c r="H26" i="2"/>
  <c r="G26" i="2"/>
  <c r="F26" i="2"/>
  <c r="E26" i="2"/>
  <c r="D26" i="2"/>
  <c r="C26" i="2"/>
  <c r="B26" i="2"/>
  <c r="AE25" i="2"/>
  <c r="N25" i="2"/>
  <c r="Q25" i="2" s="1"/>
  <c r="AH25" i="2" s="1"/>
  <c r="AE24" i="2"/>
  <c r="N24" i="2"/>
  <c r="Q24" i="2" s="1"/>
  <c r="AH24" i="2" s="1"/>
  <c r="AE23" i="2"/>
  <c r="N23" i="2"/>
  <c r="Q23" i="2" s="1"/>
  <c r="AH23" i="2" s="1"/>
  <c r="AE22" i="2"/>
  <c r="N22" i="2"/>
  <c r="Q22" i="2" s="1"/>
  <c r="AH22" i="2" s="1"/>
  <c r="AE21" i="2"/>
  <c r="N21" i="2"/>
  <c r="Q21" i="2" s="1"/>
  <c r="AH21" i="2" s="1"/>
  <c r="AE20" i="2"/>
  <c r="N20" i="2"/>
  <c r="Q20" i="2" s="1"/>
  <c r="AH20" i="2" s="1"/>
  <c r="AE19" i="2"/>
  <c r="N19" i="2"/>
  <c r="Q19" i="2" s="1"/>
  <c r="AH19" i="2" s="1"/>
  <c r="AE18" i="2"/>
  <c r="N18" i="2"/>
  <c r="Q18" i="2" s="1"/>
  <c r="AH18" i="2" s="1"/>
  <c r="AE17" i="2"/>
  <c r="N17" i="2"/>
  <c r="Q17" i="2" s="1"/>
  <c r="AH17" i="2" s="1"/>
  <c r="AE16" i="2"/>
  <c r="N16" i="2"/>
  <c r="Q16" i="2" s="1"/>
  <c r="AH16" i="2" s="1"/>
  <c r="AE15" i="2"/>
  <c r="N15" i="2"/>
  <c r="Q15" i="2" s="1"/>
  <c r="AH15" i="2" s="1"/>
  <c r="AE14" i="2"/>
  <c r="N14" i="2"/>
  <c r="Q14" i="2" s="1"/>
  <c r="AH14" i="2" s="1"/>
  <c r="AE13" i="2"/>
  <c r="N13" i="2"/>
  <c r="Q13" i="2" s="1"/>
  <c r="AH13" i="2" s="1"/>
  <c r="AE12" i="2"/>
  <c r="N12" i="2"/>
  <c r="Q12" i="2" s="1"/>
  <c r="AH12" i="2" s="1"/>
  <c r="AE11" i="2"/>
  <c r="N11" i="2"/>
  <c r="Q11" i="2" s="1"/>
  <c r="AH11" i="2" s="1"/>
  <c r="AE10" i="2"/>
  <c r="N10" i="2"/>
  <c r="Q10" i="2" s="1"/>
  <c r="AH10" i="2" s="1"/>
  <c r="AE9" i="2"/>
  <c r="N9" i="2"/>
  <c r="Q9" i="2" s="1"/>
  <c r="AH9" i="2" s="1"/>
  <c r="AE8" i="2"/>
  <c r="N8" i="2"/>
  <c r="Q8" i="2" s="1"/>
  <c r="AH8" i="2" s="1"/>
  <c r="AE7" i="2"/>
  <c r="N7" i="2"/>
  <c r="Q7" i="2" s="1"/>
  <c r="AH7" i="2" s="1"/>
  <c r="AE6" i="2"/>
  <c r="N6" i="2"/>
  <c r="Q6" i="2" s="1"/>
  <c r="AH6" i="2" s="1"/>
  <c r="AE5" i="2"/>
  <c r="N5" i="2"/>
  <c r="Q5" i="2" s="1"/>
  <c r="AH5" i="2" s="1"/>
  <c r="AE4" i="2"/>
  <c r="AE26" i="2" s="1"/>
  <c r="N4" i="2"/>
  <c r="Q4" i="2" s="1"/>
  <c r="AH4" i="2" s="1"/>
  <c r="AH26" i="2" s="1"/>
  <c r="N26" i="2" l="1"/>
  <c r="Q26" i="2" s="1"/>
  <c r="I15" i="6" l="1"/>
  <c r="G15" i="6"/>
  <c r="E15" i="6" l="1"/>
  <c r="B4" i="5" l="1"/>
  <c r="D20" i="5"/>
  <c r="D4" i="5"/>
  <c r="C20" i="5"/>
  <c r="B20" i="5"/>
  <c r="C4" i="5" l="1"/>
  <c r="D14" i="5" l="1"/>
  <c r="H4" i="6" l="1"/>
  <c r="H28" i="6"/>
  <c r="I26" i="6"/>
  <c r="I18" i="6"/>
  <c r="D13" i="5" l="1"/>
  <c r="D15" i="5"/>
  <c r="D16" i="5"/>
  <c r="D17" i="5"/>
  <c r="D5" i="5"/>
  <c r="D6" i="5"/>
  <c r="D7" i="5"/>
  <c r="D8" i="5"/>
  <c r="D9" i="5"/>
  <c r="D10" i="5"/>
  <c r="D11" i="5"/>
  <c r="AB22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4" i="3"/>
  <c r="AA22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3" i="3"/>
  <c r="Z4" i="3"/>
  <c r="Y22" i="3"/>
  <c r="X22" i="3"/>
  <c r="W22" i="3"/>
  <c r="S22" i="3"/>
  <c r="R22" i="3"/>
  <c r="Q22" i="3"/>
  <c r="P22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4" i="3"/>
  <c r="O22" i="3"/>
  <c r="N22" i="3"/>
  <c r="M22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3" i="3"/>
  <c r="L22" i="3"/>
  <c r="K22" i="3"/>
  <c r="I22" i="3"/>
  <c r="G22" i="3"/>
  <c r="H22" i="3"/>
  <c r="F22" i="3"/>
  <c r="E22" i="3"/>
  <c r="D22" i="3"/>
  <c r="J22" i="3"/>
  <c r="C22" i="3"/>
  <c r="B22" i="3"/>
  <c r="Q4" i="4" l="1"/>
  <c r="Q5" i="4"/>
  <c r="Q6" i="4"/>
  <c r="Q7" i="4"/>
  <c r="Q8" i="4"/>
  <c r="AE8" i="4" s="1"/>
  <c r="Q9" i="4"/>
  <c r="AE9" i="4" s="1"/>
  <c r="Q10" i="4"/>
  <c r="Q11" i="4"/>
  <c r="Q12" i="4"/>
  <c r="Q13" i="4"/>
  <c r="AE13" i="4" s="1"/>
  <c r="Q14" i="4"/>
  <c r="Q15" i="4"/>
  <c r="Q16" i="4"/>
  <c r="Q17" i="4"/>
  <c r="Q18" i="4"/>
  <c r="Q19" i="4"/>
  <c r="Q20" i="4"/>
  <c r="AE20" i="4" s="1"/>
  <c r="Q21" i="4"/>
  <c r="Q22" i="4"/>
  <c r="Q23" i="4"/>
  <c r="Q3" i="4"/>
  <c r="AE3" i="4" s="1"/>
  <c r="AE12" i="4"/>
  <c r="M23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4" i="4"/>
  <c r="N3" i="4"/>
  <c r="AD4" i="4"/>
  <c r="AE22" i="4"/>
  <c r="C23" i="4"/>
  <c r="D23" i="4"/>
  <c r="E23" i="4"/>
  <c r="F23" i="4"/>
  <c r="G23" i="4"/>
  <c r="H23" i="4"/>
  <c r="I23" i="4"/>
  <c r="J23" i="4"/>
  <c r="K23" i="4"/>
  <c r="L23" i="4"/>
  <c r="O23" i="4"/>
  <c r="P23" i="4"/>
  <c r="R23" i="4"/>
  <c r="S23" i="4"/>
  <c r="T23" i="4"/>
  <c r="U23" i="4"/>
  <c r="V23" i="4"/>
  <c r="W23" i="4"/>
  <c r="X23" i="4"/>
  <c r="Y23" i="4"/>
  <c r="Z23" i="4"/>
  <c r="AA23" i="4"/>
  <c r="AB23" i="4"/>
  <c r="AC23" i="4"/>
  <c r="B23" i="4"/>
  <c r="AE18" i="4"/>
  <c r="AE10" i="4"/>
  <c r="AE11" i="4"/>
  <c r="AE15" i="4"/>
  <c r="AE16" i="4"/>
  <c r="AE17" i="4"/>
  <c r="AE19" i="4"/>
  <c r="AE21" i="4"/>
  <c r="AE6" i="4"/>
  <c r="AE7" i="4"/>
  <c r="AE5" i="4"/>
  <c r="AD23" i="4" l="1"/>
  <c r="AE14" i="4"/>
  <c r="N23" i="4"/>
  <c r="AE4" i="4" l="1"/>
  <c r="AE23" i="4" s="1"/>
  <c r="AC26" i="1" l="1"/>
  <c r="AC25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4" i="1"/>
  <c r="Y24" i="1"/>
  <c r="Z24" i="1"/>
  <c r="AA24" i="1"/>
  <c r="AB24" i="1"/>
  <c r="Y3" i="1"/>
  <c r="Y27" i="1" s="1"/>
  <c r="Z3" i="1"/>
  <c r="Z27" i="1" s="1"/>
  <c r="AA3" i="1"/>
  <c r="AB3" i="1"/>
  <c r="X24" i="1"/>
  <c r="W24" i="1"/>
  <c r="U24" i="1"/>
  <c r="AC24" i="1" l="1"/>
  <c r="AC3" i="1"/>
  <c r="U3" i="1"/>
  <c r="U27" i="1" s="1"/>
  <c r="V3" i="1"/>
  <c r="W3" i="1"/>
  <c r="W27" i="1" s="1"/>
  <c r="X3" i="1"/>
  <c r="X27" i="1" s="1"/>
  <c r="T3" i="1"/>
  <c r="T27" i="1" s="1"/>
  <c r="S3" i="1"/>
  <c r="R24" i="1"/>
  <c r="R3" i="1"/>
  <c r="Q3" i="1"/>
  <c r="Q27" i="1" s="1"/>
  <c r="Q24" i="1"/>
  <c r="O24" i="1"/>
  <c r="O3" i="1"/>
  <c r="N26" i="1"/>
  <c r="AE26" i="1" s="1"/>
  <c r="N25" i="1"/>
  <c r="AE25" i="1" s="1"/>
  <c r="N19" i="1"/>
  <c r="AE19" i="1" s="1"/>
  <c r="N20" i="1"/>
  <c r="AE20" i="1" s="1"/>
  <c r="N21" i="1"/>
  <c r="AE21" i="1" s="1"/>
  <c r="N22" i="1"/>
  <c r="AE22" i="1" s="1"/>
  <c r="N23" i="1"/>
  <c r="AE23" i="1" s="1"/>
  <c r="N17" i="1"/>
  <c r="AE17" i="1" s="1"/>
  <c r="M3" i="1"/>
  <c r="M27" i="1" s="1"/>
  <c r="N18" i="1"/>
  <c r="AE18" i="1" s="1"/>
  <c r="N5" i="1"/>
  <c r="AE5" i="1" s="1"/>
  <c r="AL5" i="1" s="1"/>
  <c r="N6" i="1"/>
  <c r="AE6" i="1" s="1"/>
  <c r="AL6" i="1" s="1"/>
  <c r="N7" i="1"/>
  <c r="AE7" i="1" s="1"/>
  <c r="N8" i="1"/>
  <c r="AE8" i="1" s="1"/>
  <c r="AL8" i="1" s="1"/>
  <c r="N9" i="1"/>
  <c r="AE9" i="1" s="1"/>
  <c r="AL9" i="1" s="1"/>
  <c r="N10" i="1"/>
  <c r="AE10" i="1" s="1"/>
  <c r="N11" i="1"/>
  <c r="AE11" i="1" s="1"/>
  <c r="N12" i="1"/>
  <c r="AE12" i="1" s="1"/>
  <c r="N13" i="1"/>
  <c r="AE13" i="1" s="1"/>
  <c r="N14" i="1"/>
  <c r="AE14" i="1" s="1"/>
  <c r="N15" i="1"/>
  <c r="AE15" i="1" s="1"/>
  <c r="N16" i="1"/>
  <c r="AE16" i="1" s="1"/>
  <c r="N4" i="1"/>
  <c r="AE4" i="1" s="1"/>
  <c r="L24" i="1"/>
  <c r="L3" i="1"/>
  <c r="L27" i="1" s="1"/>
  <c r="K24" i="1"/>
  <c r="K3" i="1"/>
  <c r="J24" i="1"/>
  <c r="J3" i="1"/>
  <c r="I24" i="1"/>
  <c r="I3" i="1"/>
  <c r="I27" i="1" s="1"/>
  <c r="H24" i="1"/>
  <c r="H3" i="1"/>
  <c r="H27" i="1" s="1"/>
  <c r="G3" i="1"/>
  <c r="G27" i="1"/>
  <c r="F3" i="1"/>
  <c r="F24" i="1"/>
  <c r="E24" i="1"/>
  <c r="E3" i="1"/>
  <c r="E27" i="1" s="1"/>
  <c r="D24" i="1"/>
  <c r="D3" i="1"/>
  <c r="D27" i="1" s="1"/>
  <c r="C3" i="1"/>
  <c r="C24" i="1"/>
  <c r="AC27" i="1" l="1"/>
  <c r="C27" i="1"/>
  <c r="K27" i="1"/>
  <c r="AE24" i="1"/>
  <c r="O27" i="1"/>
  <c r="R27" i="1"/>
  <c r="J27" i="1"/>
  <c r="N24" i="1"/>
  <c r="F27" i="1"/>
  <c r="B3" i="1"/>
  <c r="N3" i="1" s="1"/>
  <c r="AE3" i="1" s="1"/>
  <c r="AE27" i="1" s="1"/>
  <c r="B24" i="1"/>
  <c r="N27" i="1" l="1"/>
  <c r="B27" i="1"/>
  <c r="G18" i="6"/>
  <c r="G25" i="6"/>
  <c r="G26" i="6"/>
  <c r="F4" i="6"/>
  <c r="E27" i="6"/>
  <c r="I27" i="6" s="1"/>
  <c r="E26" i="6"/>
  <c r="E6" i="6"/>
  <c r="E7" i="6"/>
  <c r="E9" i="6"/>
  <c r="I9" i="6" s="1"/>
  <c r="E10" i="6"/>
  <c r="E11" i="6"/>
  <c r="E12" i="6"/>
  <c r="I12" i="6" s="1"/>
  <c r="E13" i="6"/>
  <c r="I13" i="6" s="1"/>
  <c r="E14" i="6"/>
  <c r="E16" i="6"/>
  <c r="E17" i="6"/>
  <c r="I17" i="6" s="1"/>
  <c r="E18" i="6"/>
  <c r="E19" i="6"/>
  <c r="E20" i="6"/>
  <c r="E21" i="6"/>
  <c r="I21" i="6" s="1"/>
  <c r="E22" i="6"/>
  <c r="I22" i="6" s="1"/>
  <c r="E23" i="6"/>
  <c r="E24" i="6"/>
  <c r="E25" i="6"/>
  <c r="I25" i="6" s="1"/>
  <c r="E5" i="6"/>
  <c r="D4" i="6"/>
  <c r="D28" i="6" s="1"/>
  <c r="C4" i="6"/>
  <c r="C28" i="6" s="1"/>
  <c r="B4" i="6"/>
  <c r="B28" i="6" s="1"/>
  <c r="G14" i="6" l="1"/>
  <c r="I14" i="6"/>
  <c r="G27" i="6"/>
  <c r="G24" i="6"/>
  <c r="I24" i="6"/>
  <c r="G23" i="6"/>
  <c r="I23" i="6"/>
  <c r="G22" i="6"/>
  <c r="G21" i="6"/>
  <c r="G20" i="6"/>
  <c r="I20" i="6"/>
  <c r="G19" i="6"/>
  <c r="I19" i="6"/>
  <c r="G17" i="6"/>
  <c r="G16" i="6"/>
  <c r="I16" i="6"/>
  <c r="G13" i="6"/>
  <c r="G12" i="6"/>
  <c r="G11" i="6"/>
  <c r="I11" i="6"/>
  <c r="G10" i="6"/>
  <c r="I10" i="6"/>
  <c r="G9" i="6"/>
  <c r="G7" i="6"/>
  <c r="I7" i="6"/>
  <c r="G6" i="6"/>
  <c r="I6" i="6"/>
  <c r="G5" i="6"/>
  <c r="I5" i="6"/>
  <c r="E4" i="6"/>
  <c r="F28" i="6"/>
  <c r="E28" i="6" l="1"/>
  <c r="I28" i="6" s="1"/>
  <c r="I4" i="6"/>
  <c r="G4" i="6"/>
  <c r="G28" i="6" l="1"/>
</calcChain>
</file>

<file path=xl/sharedStrings.xml><?xml version="1.0" encoding="utf-8"?>
<sst xmlns="http://schemas.openxmlformats.org/spreadsheetml/2006/main" count="379" uniqueCount="125">
  <si>
    <t>AF</t>
  </si>
  <si>
    <t>CNF</t>
  </si>
  <si>
    <t>CF</t>
  </si>
  <si>
    <t>TOTAL</t>
  </si>
  <si>
    <t>ANF</t>
  </si>
  <si>
    <t>TOTALS</t>
  </si>
  <si>
    <t>All books</t>
  </si>
  <si>
    <t>All AV</t>
  </si>
  <si>
    <t>Chipping Barnet</t>
  </si>
  <si>
    <t>East Barnet</t>
  </si>
  <si>
    <t>Osidge</t>
  </si>
  <si>
    <t>Friern Barnet</t>
  </si>
  <si>
    <t>Church End</t>
  </si>
  <si>
    <t>North Finchley</t>
  </si>
  <si>
    <t>Golders Green</t>
  </si>
  <si>
    <t>East Finchley</t>
  </si>
  <si>
    <t>South Friern</t>
  </si>
  <si>
    <t>Childs Hill</t>
  </si>
  <si>
    <t>Hampstead GS</t>
  </si>
  <si>
    <t>Hendon</t>
  </si>
  <si>
    <t>Edgware</t>
  </si>
  <si>
    <t>Mill Hill</t>
  </si>
  <si>
    <t>Burnt Oak</t>
  </si>
  <si>
    <t>Mobiles</t>
  </si>
  <si>
    <t>Housebound</t>
  </si>
  <si>
    <t xml:space="preserve"> </t>
  </si>
  <si>
    <t>Teen NF</t>
  </si>
  <si>
    <t>Teen F</t>
  </si>
  <si>
    <t>Branch/Area</t>
  </si>
  <si>
    <t>Adult SW</t>
  </si>
  <si>
    <t>Child SW</t>
  </si>
  <si>
    <t>Lang, MM</t>
  </si>
  <si>
    <t>Adult Vid</t>
  </si>
  <si>
    <t>Child Vid</t>
  </si>
  <si>
    <t>Teen Vid</t>
  </si>
  <si>
    <t>Adult DVD</t>
  </si>
  <si>
    <t>Child DVD</t>
  </si>
  <si>
    <t>Teen DVD</t>
  </si>
  <si>
    <t>LPANF</t>
  </si>
  <si>
    <t>LPAF</t>
  </si>
  <si>
    <t>LPCNF</t>
  </si>
  <si>
    <t>LPCF</t>
  </si>
  <si>
    <t>Other bks</t>
  </si>
  <si>
    <t>Pstn Game</t>
  </si>
  <si>
    <t>Mus CDs</t>
  </si>
  <si>
    <t>Mus Cass</t>
  </si>
  <si>
    <t>Branch</t>
  </si>
  <si>
    <t>Book Club</t>
  </si>
  <si>
    <t>BSC</t>
  </si>
  <si>
    <t>Total excl Mobiles</t>
  </si>
  <si>
    <t>Total Mobiles</t>
  </si>
  <si>
    <t>SureStart</t>
  </si>
  <si>
    <t>e-books</t>
  </si>
  <si>
    <t>e-audio</t>
  </si>
  <si>
    <t>Digital Library</t>
  </si>
  <si>
    <t>The figures for Friern Barnet and Hampstead GS are renewals of loans originally made at those branches.</t>
  </si>
  <si>
    <t>CD ROM</t>
  </si>
  <si>
    <t>Customer Service</t>
  </si>
  <si>
    <t>Colindale</t>
  </si>
  <si>
    <t>CD-ROM</t>
  </si>
  <si>
    <t>Location</t>
  </si>
  <si>
    <t>All Lending</t>
  </si>
  <si>
    <t>ARef</t>
  </si>
  <si>
    <t>Cref</t>
  </si>
  <si>
    <t>Display Stock</t>
  </si>
  <si>
    <t>Archives</t>
  </si>
  <si>
    <t>Bookstore</t>
  </si>
  <si>
    <t>Unavailable</t>
  </si>
  <si>
    <t>Colindale /Grahame Park</t>
  </si>
  <si>
    <t>Annual Statistics : Table 2 Stock 2018-19</t>
  </si>
  <si>
    <t>Book Store</t>
  </si>
  <si>
    <t>Colindale/Grahame Park</t>
  </si>
  <si>
    <t>Adult Bks Postal</t>
  </si>
  <si>
    <t>Mobiles &amp; Housebnd</t>
  </si>
  <si>
    <t>Adult</t>
  </si>
  <si>
    <t>Children</t>
  </si>
  <si>
    <t>Teen</t>
  </si>
  <si>
    <t>Total</t>
  </si>
  <si>
    <t>% with items on loan</t>
  </si>
  <si>
    <t>Used in last year</t>
  </si>
  <si>
    <t>% used in last year</t>
  </si>
  <si>
    <t>Friern Barnet and Hampstead Garden Suburb still appear in this table as it is based on the registered location of borrowers.</t>
  </si>
  <si>
    <t>Tally Ho Corner</t>
  </si>
  <si>
    <t>CSO</t>
  </si>
  <si>
    <t>With items on loan 31 Mar 2019</t>
  </si>
  <si>
    <t>Annual Statistics : Table 6 Borrowers 2018-19</t>
  </si>
  <si>
    <t>Annual Statistics : Table 1 Loans 2018-19</t>
  </si>
  <si>
    <t>BUR</t>
  </si>
  <si>
    <t>CDH</t>
  </si>
  <si>
    <t>CHU</t>
  </si>
  <si>
    <t>CLN</t>
  </si>
  <si>
    <t>Table 1 Loans 2018-19</t>
  </si>
  <si>
    <t>Annual Statistics : Table 4 Deletions 2018-19</t>
  </si>
  <si>
    <t>Annual Statistics : Table 3 Additions 2018-19</t>
  </si>
  <si>
    <t>Vocal Scores</t>
  </si>
  <si>
    <t>Annual Statistics : Table 5 Reservations 2018-19</t>
  </si>
  <si>
    <t>BBC Microbit</t>
  </si>
  <si>
    <t>Grapic Novels</t>
  </si>
  <si>
    <t>Graphic Nv</t>
  </si>
  <si>
    <t>BBC Mircrobit</t>
  </si>
  <si>
    <t>Card</t>
  </si>
  <si>
    <t>Email</t>
  </si>
  <si>
    <t>Type</t>
  </si>
  <si>
    <t xml:space="preserve">Chipping Barnet </t>
  </si>
  <si>
    <t>Church End now Finchley Church End</t>
  </si>
  <si>
    <t>DGL /DIS</t>
  </si>
  <si>
    <t xml:space="preserve">Hendon </t>
  </si>
  <si>
    <t>Finchley Church End</t>
  </si>
  <si>
    <t>SLS Artefacts</t>
  </si>
  <si>
    <t>Burnt Oak Chn [18]</t>
  </si>
  <si>
    <t>Chipping Barnet Fr[136] Far[192]</t>
  </si>
  <si>
    <t>Church End Chn [172]  Playsets [5276]</t>
  </si>
  <si>
    <t>Colindale /Grahame Park [Port]</t>
  </si>
  <si>
    <t>East Barnet - New Barnet Library]</t>
  </si>
  <si>
    <t>Edgware Far[147]   Vocal Scores</t>
  </si>
  <si>
    <t>Golders Green Heb[211]</t>
  </si>
  <si>
    <t>Hendon Chn [60]</t>
  </si>
  <si>
    <t>Mill Hill Chn [178]</t>
  </si>
  <si>
    <t>Mobiles and Home Library Service</t>
  </si>
  <si>
    <t>Mobile and Home Library Service</t>
  </si>
  <si>
    <t>Osidge Gk [22]</t>
  </si>
  <si>
    <t>South Friern [Alb] Gk [1]</t>
  </si>
  <si>
    <t>Schols Library Service 190</t>
  </si>
  <si>
    <t>Schools</t>
  </si>
  <si>
    <t>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</si>
</sst>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3" borderId="1" applyNumberFormat="0" applyFont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</cellStyleXfs>
  <cellXfs count="148">
    <xf numFmtId="0" fontId="0" fillId="0" borderId="0" xfId="0"/>
    <xf numFmtId="0" fontId="6" fillId="0" borderId="0" xfId="8" applyFont="1"/>
    <xf numFmtId="0" fontId="3" fillId="0" borderId="0" xfId="8"/>
    <xf numFmtId="0" fontId="7" fillId="10" borderId="2" xfId="8" applyFont="1" applyFill="1" applyBorder="1"/>
    <xf numFmtId="0" fontId="8" fillId="10" borderId="3" xfId="8" applyFont="1" applyFill="1" applyBorder="1"/>
    <xf numFmtId="0" fontId="8" fillId="10" borderId="3" xfId="8" applyFont="1" applyFill="1" applyBorder="1" applyAlignment="1">
      <alignment horizontal="right"/>
    </xf>
    <xf numFmtId="0" fontId="3" fillId="11" borderId="0" xfId="8" applyFill="1"/>
    <xf numFmtId="0" fontId="7" fillId="10" borderId="4" xfId="8" applyFont="1" applyFill="1" applyBorder="1"/>
    <xf numFmtId="0" fontId="7" fillId="10" borderId="0" xfId="8" applyFont="1" applyFill="1" applyBorder="1"/>
    <xf numFmtId="0" fontId="9" fillId="12" borderId="5" xfId="8" applyFont="1" applyFill="1" applyBorder="1"/>
    <xf numFmtId="0" fontId="9" fillId="12" borderId="6" xfId="8" applyFont="1" applyFill="1" applyBorder="1"/>
    <xf numFmtId="0" fontId="9" fillId="12" borderId="7" xfId="8" applyFont="1" applyFill="1" applyBorder="1"/>
    <xf numFmtId="0" fontId="9" fillId="12" borderId="0" xfId="8" applyFont="1" applyFill="1" applyBorder="1"/>
    <xf numFmtId="0" fontId="3" fillId="0" borderId="5" xfId="8" applyBorder="1"/>
    <xf numFmtId="0" fontId="3" fillId="0" borderId="6" xfId="8" applyBorder="1"/>
    <xf numFmtId="0" fontId="3" fillId="0" borderId="7" xfId="8" applyBorder="1"/>
    <xf numFmtId="0" fontId="3" fillId="0" borderId="0" xfId="8" applyBorder="1"/>
    <xf numFmtId="0" fontId="3" fillId="0" borderId="6" xfId="8" applyFill="1" applyBorder="1"/>
    <xf numFmtId="0" fontId="10" fillId="0" borderId="5" xfId="8" applyFont="1" applyBorder="1"/>
    <xf numFmtId="0" fontId="3" fillId="0" borderId="8" xfId="8" applyFill="1" applyBorder="1"/>
    <xf numFmtId="0" fontId="3" fillId="0" borderId="9" xfId="8" applyBorder="1"/>
    <xf numFmtId="0" fontId="3" fillId="0" borderId="10" xfId="8" applyBorder="1"/>
    <xf numFmtId="0" fontId="3" fillId="0" borderId="11" xfId="8" applyBorder="1"/>
    <xf numFmtId="0" fontId="9" fillId="0" borderId="12" xfId="8" applyFont="1" applyBorder="1"/>
    <xf numFmtId="0" fontId="9" fillId="0" borderId="13" xfId="8" applyFont="1" applyBorder="1"/>
    <xf numFmtId="0" fontId="9" fillId="0" borderId="14" xfId="8" applyFont="1" applyBorder="1"/>
    <xf numFmtId="0" fontId="9" fillId="0" borderId="15" xfId="8" applyFont="1" applyBorder="1"/>
    <xf numFmtId="0" fontId="9" fillId="0" borderId="0" xfId="8" applyFont="1" applyBorder="1"/>
    <xf numFmtId="0" fontId="3" fillId="0" borderId="0" xfId="14"/>
    <xf numFmtId="0" fontId="6" fillId="0" borderId="0" xfId="14" applyFont="1"/>
    <xf numFmtId="0" fontId="7" fillId="10" borderId="2" xfId="14" applyFont="1" applyFill="1" applyBorder="1"/>
    <xf numFmtId="0" fontId="8" fillId="10" borderId="3" xfId="14" applyFont="1" applyFill="1" applyBorder="1"/>
    <xf numFmtId="0" fontId="8" fillId="10" borderId="3" xfId="14" applyFont="1" applyFill="1" applyBorder="1" applyAlignment="1">
      <alignment horizontal="right"/>
    </xf>
    <xf numFmtId="0" fontId="7" fillId="10" borderId="4" xfId="14" applyFont="1" applyFill="1" applyBorder="1"/>
    <xf numFmtId="0" fontId="3" fillId="0" borderId="5" xfId="14" applyBorder="1"/>
    <xf numFmtId="0" fontId="3" fillId="0" borderId="6" xfId="14" applyBorder="1"/>
    <xf numFmtId="0" fontId="3" fillId="0" borderId="7" xfId="14" applyBorder="1"/>
    <xf numFmtId="0" fontId="3" fillId="0" borderId="16" xfId="14" applyFill="1" applyBorder="1"/>
    <xf numFmtId="0" fontId="3" fillId="0" borderId="8" xfId="14" applyFill="1" applyBorder="1"/>
    <xf numFmtId="0" fontId="6" fillId="0" borderId="0" xfId="15" applyFont="1"/>
    <xf numFmtId="0" fontId="3" fillId="0" borderId="0" xfId="15"/>
    <xf numFmtId="0" fontId="7" fillId="10" borderId="2" xfId="15" applyFont="1" applyFill="1" applyBorder="1"/>
    <xf numFmtId="0" fontId="8" fillId="10" borderId="3" xfId="15" applyFont="1" applyFill="1" applyBorder="1"/>
    <xf numFmtId="0" fontId="8" fillId="10" borderId="3" xfId="15" applyFont="1" applyFill="1" applyBorder="1" applyAlignment="1">
      <alignment horizontal="right"/>
    </xf>
    <xf numFmtId="0" fontId="7" fillId="10" borderId="4" xfId="15" applyFont="1" applyFill="1" applyBorder="1"/>
    <xf numFmtId="0" fontId="3" fillId="0" borderId="5" xfId="15" applyBorder="1"/>
    <xf numFmtId="0" fontId="3" fillId="0" borderId="6" xfId="15" applyFill="1" applyBorder="1"/>
    <xf numFmtId="0" fontId="3" fillId="0" borderId="6" xfId="15" applyBorder="1"/>
    <xf numFmtId="0" fontId="3" fillId="0" borderId="7" xfId="15" applyBorder="1"/>
    <xf numFmtId="0" fontId="1" fillId="0" borderId="6" xfId="9" applyBorder="1"/>
    <xf numFmtId="0" fontId="3" fillId="0" borderId="8" xfId="15" applyFill="1" applyBorder="1"/>
    <xf numFmtId="0" fontId="10" fillId="0" borderId="7" xfId="15" applyFont="1" applyBorder="1"/>
    <xf numFmtId="0" fontId="10" fillId="0" borderId="5" xfId="15" applyFont="1" applyBorder="1"/>
    <xf numFmtId="0" fontId="9" fillId="0" borderId="12" xfId="15" applyFont="1" applyBorder="1"/>
    <xf numFmtId="0" fontId="9" fillId="0" borderId="14" xfId="15" applyFont="1" applyBorder="1"/>
    <xf numFmtId="0" fontId="9" fillId="0" borderId="13" xfId="15" applyFont="1" applyBorder="1"/>
    <xf numFmtId="0" fontId="9" fillId="0" borderId="15" xfId="15" applyFont="1" applyBorder="1"/>
    <xf numFmtId="0" fontId="6" fillId="0" borderId="0" xfId="16" applyFont="1"/>
    <xf numFmtId="0" fontId="3" fillId="0" borderId="0" xfId="16"/>
    <xf numFmtId="0" fontId="7" fillId="10" borderId="4" xfId="16" applyFont="1" applyFill="1" applyBorder="1"/>
    <xf numFmtId="0" fontId="3" fillId="0" borderId="6" xfId="16" applyBorder="1"/>
    <xf numFmtId="0" fontId="3" fillId="0" borderId="7" xfId="16" applyBorder="1"/>
    <xf numFmtId="0" fontId="10" fillId="0" borderId="7" xfId="16" applyFont="1" applyBorder="1"/>
    <xf numFmtId="0" fontId="3" fillId="0" borderId="17" xfId="16" applyFont="1" applyFill="1" applyBorder="1"/>
    <xf numFmtId="0" fontId="9" fillId="0" borderId="12" xfId="16" applyFont="1" applyBorder="1"/>
    <xf numFmtId="0" fontId="9" fillId="0" borderId="13" xfId="16" applyFont="1" applyBorder="1"/>
    <xf numFmtId="0" fontId="6" fillId="0" borderId="0" xfId="10" applyFont="1"/>
    <xf numFmtId="0" fontId="3" fillId="0" borderId="0" xfId="10"/>
    <xf numFmtId="0" fontId="3" fillId="0" borderId="0" xfId="17"/>
    <xf numFmtId="0" fontId="7" fillId="10" borderId="2" xfId="10" applyFont="1" applyFill="1" applyBorder="1"/>
    <xf numFmtId="0" fontId="7" fillId="10" borderId="3" xfId="10" applyFont="1" applyFill="1" applyBorder="1" applyAlignment="1">
      <alignment horizontal="right"/>
    </xf>
    <xf numFmtId="0" fontId="3" fillId="0" borderId="0" xfId="17" applyFill="1" applyBorder="1"/>
    <xf numFmtId="0" fontId="9" fillId="13" borderId="5" xfId="10" applyFont="1" applyFill="1" applyBorder="1"/>
    <xf numFmtId="0" fontId="9" fillId="13" borderId="6" xfId="10" applyFont="1" applyFill="1" applyBorder="1"/>
    <xf numFmtId="0" fontId="7" fillId="0" borderId="0" xfId="17" applyFont="1" applyFill="1" applyBorder="1" applyAlignment="1">
      <alignment horizontal="right"/>
    </xf>
    <xf numFmtId="0" fontId="3" fillId="0" borderId="5" xfId="10" applyBorder="1"/>
    <xf numFmtId="0" fontId="3" fillId="0" borderId="6" xfId="10" applyBorder="1"/>
    <xf numFmtId="0" fontId="9" fillId="0" borderId="0" xfId="17" applyFont="1" applyFill="1" applyBorder="1"/>
    <xf numFmtId="0" fontId="3" fillId="0" borderId="8" xfId="10" applyFill="1" applyBorder="1"/>
    <xf numFmtId="0" fontId="9" fillId="0" borderId="12" xfId="10" applyFont="1" applyBorder="1"/>
    <xf numFmtId="0" fontId="9" fillId="0" borderId="13" xfId="10" applyFont="1" applyBorder="1"/>
    <xf numFmtId="0" fontId="3" fillId="0" borderId="0" xfId="18"/>
    <xf numFmtId="0" fontId="6" fillId="0" borderId="0" xfId="18" applyFont="1"/>
    <xf numFmtId="0" fontId="7" fillId="10" borderId="0" xfId="18" applyFont="1" applyFill="1" applyBorder="1"/>
    <xf numFmtId="0" fontId="7" fillId="10" borderId="0" xfId="18" applyFont="1" applyFill="1" applyBorder="1" applyAlignment="1">
      <alignment horizontal="right"/>
    </xf>
    <xf numFmtId="0" fontId="9" fillId="13" borderId="18" xfId="18" applyFont="1" applyFill="1" applyBorder="1"/>
    <xf numFmtId="0" fontId="9" fillId="13" borderId="19" xfId="18" applyFont="1" applyFill="1" applyBorder="1"/>
    <xf numFmtId="0" fontId="9" fillId="13" borderId="20" xfId="18" applyFont="1" applyFill="1" applyBorder="1"/>
    <xf numFmtId="0" fontId="10" fillId="0" borderId="6" xfId="18" applyFont="1" applyBorder="1"/>
    <xf numFmtId="0" fontId="3" fillId="0" borderId="6" xfId="18" applyBorder="1"/>
    <xf numFmtId="0" fontId="11" fillId="0" borderId="6" xfId="18" applyFont="1" applyBorder="1"/>
    <xf numFmtId="0" fontId="3" fillId="0" borderId="21" xfId="18" applyBorder="1"/>
    <xf numFmtId="0" fontId="10" fillId="0" borderId="6" xfId="18" applyFont="1" applyFill="1" applyBorder="1"/>
    <xf numFmtId="0" fontId="10" fillId="0" borderId="21" xfId="18" applyFont="1" applyFill="1" applyBorder="1"/>
    <xf numFmtId="0" fontId="12" fillId="13" borderId="6" xfId="18" applyFont="1" applyFill="1" applyBorder="1"/>
    <xf numFmtId="0" fontId="12" fillId="13" borderId="21" xfId="18" applyFont="1" applyFill="1" applyBorder="1"/>
    <xf numFmtId="0" fontId="9" fillId="13" borderId="21" xfId="18" applyFont="1" applyFill="1" applyBorder="1"/>
    <xf numFmtId="0" fontId="9" fillId="0" borderId="12" xfId="18" applyFont="1" applyBorder="1"/>
    <xf numFmtId="0" fontId="9" fillId="0" borderId="13" xfId="18" applyFont="1" applyBorder="1"/>
    <xf numFmtId="0" fontId="9" fillId="0" borderId="23" xfId="18" applyFont="1" applyBorder="1"/>
    <xf numFmtId="0" fontId="0" fillId="0" borderId="5" xfId="0" applyBorder="1"/>
    <xf numFmtId="0" fontId="10" fillId="0" borderId="5" xfId="0" applyFont="1" applyBorder="1"/>
    <xf numFmtId="0" fontId="10" fillId="0" borderId="5" xfId="0" applyFont="1" applyFill="1" applyBorder="1"/>
    <xf numFmtId="9" fontId="9" fillId="13" borderId="20" xfId="19" applyFont="1" applyFill="1" applyBorder="1"/>
    <xf numFmtId="9" fontId="3" fillId="0" borderId="21" xfId="19" applyFont="1" applyBorder="1"/>
    <xf numFmtId="9" fontId="9" fillId="13" borderId="21" xfId="19" applyFont="1" applyFill="1" applyBorder="1"/>
    <xf numFmtId="9" fontId="9" fillId="0" borderId="23" xfId="19" applyFont="1" applyBorder="1"/>
    <xf numFmtId="0" fontId="3" fillId="0" borderId="0" xfId="20"/>
    <xf numFmtId="0" fontId="0" fillId="0" borderId="6" xfId="0" applyBorder="1"/>
    <xf numFmtId="0" fontId="13" fillId="0" borderId="6" xfId="0" applyFont="1" applyFill="1" applyBorder="1"/>
    <xf numFmtId="0" fontId="7" fillId="10" borderId="24" xfId="16" applyFont="1" applyFill="1" applyBorder="1"/>
    <xf numFmtId="0" fontId="3" fillId="0" borderId="25" xfId="16" applyBorder="1"/>
    <xf numFmtId="0" fontId="10" fillId="0" borderId="25" xfId="16" applyFont="1" applyBorder="1"/>
    <xf numFmtId="0" fontId="8" fillId="10" borderId="26" xfId="16" applyFont="1" applyFill="1" applyBorder="1" applyAlignment="1">
      <alignment horizontal="right"/>
    </xf>
    <xf numFmtId="0" fontId="3" fillId="0" borderId="27" xfId="16" applyBorder="1"/>
    <xf numFmtId="0" fontId="9" fillId="0" borderId="14" xfId="16" applyFont="1" applyBorder="1"/>
    <xf numFmtId="0" fontId="8" fillId="10" borderId="6" xfId="16" applyFont="1" applyFill="1" applyBorder="1"/>
    <xf numFmtId="0" fontId="8" fillId="10" borderId="6" xfId="16" applyFont="1" applyFill="1" applyBorder="1" applyAlignment="1">
      <alignment horizontal="right"/>
    </xf>
    <xf numFmtId="0" fontId="3" fillId="0" borderId="0" xfId="14" applyBorder="1"/>
    <xf numFmtId="0" fontId="1" fillId="0" borderId="8" xfId="9" applyFill="1" applyBorder="1"/>
    <xf numFmtId="0" fontId="3" fillId="0" borderId="0" xfId="15" applyBorder="1"/>
    <xf numFmtId="0" fontId="9" fillId="0" borderId="6" xfId="10" applyFont="1" applyFill="1" applyBorder="1"/>
    <xf numFmtId="0" fontId="3" fillId="0" borderId="19" xfId="14" applyBorder="1"/>
    <xf numFmtId="0" fontId="3" fillId="0" borderId="9" xfId="14" applyBorder="1"/>
    <xf numFmtId="0" fontId="3" fillId="0" borderId="10" xfId="14" applyBorder="1"/>
    <xf numFmtId="0" fontId="3" fillId="0" borderId="11" xfId="14" applyBorder="1"/>
    <xf numFmtId="0" fontId="9" fillId="0" borderId="29" xfId="14" applyFont="1" applyBorder="1"/>
    <xf numFmtId="0" fontId="9" fillId="0" borderId="28" xfId="14" applyFont="1" applyBorder="1"/>
    <xf numFmtId="0" fontId="9" fillId="0" borderId="22" xfId="14" applyFont="1" applyBorder="1"/>
    <xf numFmtId="0" fontId="3" fillId="0" borderId="0" xfId="16" applyBorder="1"/>
    <xf numFmtId="0" fontId="0" fillId="0" borderId="0" xfId="0" applyBorder="1"/>
    <xf numFmtId="0" fontId="3" fillId="0" borderId="11" xfId="16" applyBorder="1"/>
    <xf numFmtId="0" fontId="9" fillId="0" borderId="22" xfId="16" applyFont="1" applyBorder="1"/>
    <xf numFmtId="0" fontId="7" fillId="0" borderId="0" xfId="10" applyFont="1" applyFill="1" applyBorder="1" applyAlignment="1">
      <alignment horizontal="right"/>
    </xf>
    <xf numFmtId="0" fontId="9" fillId="0" borderId="0" xfId="10" applyFont="1" applyFill="1" applyBorder="1"/>
    <xf numFmtId="0" fontId="3" fillId="0" borderId="0" xfId="10" applyFill="1" applyBorder="1"/>
    <xf numFmtId="9" fontId="3" fillId="0" borderId="7" xfId="19" applyFont="1" applyBorder="1"/>
    <xf numFmtId="0" fontId="0" fillId="14" borderId="6" xfId="0" applyFill="1" applyBorder="1"/>
    <xf numFmtId="0" fontId="0" fillId="0" borderId="6" xfId="0" applyFill="1" applyBorder="1"/>
    <xf numFmtId="0" fontId="0" fillId="0" borderId="8" xfId="0" applyFill="1" applyBorder="1"/>
    <xf numFmtId="0" fontId="3" fillId="0" borderId="6" xfId="14" applyFill="1" applyBorder="1"/>
    <xf numFmtId="0" fontId="3" fillId="0" borderId="5" xfId="14" applyFill="1" applyBorder="1"/>
    <xf numFmtId="0" fontId="3" fillId="0" borderId="7" xfId="14" applyFill="1" applyBorder="1"/>
    <xf numFmtId="0" fontId="0" fillId="0" borderId="0" xfId="0" applyFill="1"/>
    <xf numFmtId="0" fontId="3" fillId="0" borderId="0" xfId="14" applyFill="1"/>
    <xf numFmtId="0" fontId="3" fillId="0" borderId="0" xfId="14" applyFill="1" applyBorder="1"/>
    <xf numFmtId="0" fontId="14" fillId="0" borderId="28" xfId="0" applyFont="1" applyBorder="1"/>
    <xf numFmtId="0" fontId="14" fillId="0" borderId="6" xfId="0" applyFont="1" applyBorder="1"/>
  </cellXfs>
  <cellStyles count="21">
    <cellStyle name="60% - Accent1 2" xfId="1"/>
    <cellStyle name="60% - Accent2 2" xfId="2"/>
    <cellStyle name="60% - Accent3 2" xfId="3"/>
    <cellStyle name="60% - Accent4 2" xfId="4"/>
    <cellStyle name="60% - Accent5 2" xfId="5"/>
    <cellStyle name="60% - Accent6 2" xfId="6"/>
    <cellStyle name="Neutral 2" xfId="7"/>
    <cellStyle name="Normal" xfId="0" builtinId="0"/>
    <cellStyle name="Normal 2" xfId="9"/>
    <cellStyle name="Normal 3" xfId="10"/>
    <cellStyle name="Normal 4" xfId="11"/>
    <cellStyle name="Normal_Additions" xfId="15"/>
    <cellStyle name="Normal_Deletions" xfId="16"/>
    <cellStyle name="Normal_Loans" xfId="20"/>
    <cellStyle name="Normal_Sheet1" xfId="8"/>
    <cellStyle name="Normal_Sheet2" xfId="14"/>
    <cellStyle name="Normal_Sheet5" xfId="17"/>
    <cellStyle name="Normal_Sheet6" xfId="18"/>
    <cellStyle name="Note 2" xfId="12"/>
    <cellStyle name="Percent" xfId="19" builtinId="5"/>
    <cellStyle name="Title 2" xfId="13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1"/>
  <sheetViews>
    <sheetView tabSelected="1" workbookViewId="0">
      <pane xSplit="1" ySplit="3" topLeftCell="X10" activePane="bottomRight" state="frozen"/>
      <selection pane="topRight" activeCell="B1" sqref="B1"/>
      <selection pane="bottomLeft" activeCell="A4" sqref="A4"/>
      <selection pane="bottomRight" activeCell="A29" sqref="A29"/>
    </sheetView>
  </sheetViews>
  <sheetFormatPr defaultRowHeight="15" x14ac:dyDescent="0.25"/>
  <cols>
    <col min="1" max="1" width="35.140625" customWidth="1"/>
    <col min="32" max="32" width="12.42578125" customWidth="1"/>
  </cols>
  <sheetData>
    <row r="1" spans="1:39" ht="18.75" thickBot="1" x14ac:dyDescent="0.3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 t="s">
        <v>91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9" ht="15.75" thickTop="1" x14ac:dyDescent="0.25">
      <c r="A2" s="3" t="s">
        <v>46</v>
      </c>
      <c r="B2" s="4" t="s">
        <v>4</v>
      </c>
      <c r="C2" s="4" t="s">
        <v>0</v>
      </c>
      <c r="D2" s="4" t="s">
        <v>1</v>
      </c>
      <c r="E2" s="4" t="s">
        <v>2</v>
      </c>
      <c r="F2" s="4" t="s">
        <v>26</v>
      </c>
      <c r="G2" s="4" t="s">
        <v>27</v>
      </c>
      <c r="H2" s="4" t="s">
        <v>38</v>
      </c>
      <c r="I2" s="4" t="s">
        <v>39</v>
      </c>
      <c r="J2" s="4" t="s">
        <v>40</v>
      </c>
      <c r="K2" s="4" t="s">
        <v>41</v>
      </c>
      <c r="L2" s="4" t="s">
        <v>52</v>
      </c>
      <c r="M2" s="5" t="s">
        <v>42</v>
      </c>
      <c r="N2" s="5" t="s">
        <v>6</v>
      </c>
      <c r="O2" s="5" t="s">
        <v>44</v>
      </c>
      <c r="P2" s="5" t="s">
        <v>45</v>
      </c>
      <c r="Q2" s="5" t="s">
        <v>30</v>
      </c>
      <c r="R2" s="5" t="s">
        <v>29</v>
      </c>
      <c r="S2" s="5" t="s">
        <v>53</v>
      </c>
      <c r="T2" s="5" t="s">
        <v>31</v>
      </c>
      <c r="U2" s="5" t="s">
        <v>32</v>
      </c>
      <c r="V2" s="5" t="s">
        <v>33</v>
      </c>
      <c r="W2" s="5" t="s">
        <v>34</v>
      </c>
      <c r="X2" s="5" t="s">
        <v>35</v>
      </c>
      <c r="Y2" s="5" t="s">
        <v>36</v>
      </c>
      <c r="Z2" s="5" t="s">
        <v>37</v>
      </c>
      <c r="AA2" s="5" t="s">
        <v>56</v>
      </c>
      <c r="AB2" s="5" t="s">
        <v>43</v>
      </c>
      <c r="AC2" s="5" t="s">
        <v>7</v>
      </c>
      <c r="AD2" s="6"/>
      <c r="AE2" s="5" t="s">
        <v>5</v>
      </c>
      <c r="AF2" s="7" t="s">
        <v>28</v>
      </c>
      <c r="AG2" s="8"/>
    </row>
    <row r="3" spans="1:39" x14ac:dyDescent="0.25">
      <c r="A3" s="9" t="s">
        <v>49</v>
      </c>
      <c r="B3" s="10">
        <f>SUM(B4:B23)</f>
        <v>120389</v>
      </c>
      <c r="C3" s="10">
        <f>SUM(C4:C22)</f>
        <v>179388</v>
      </c>
      <c r="D3" s="10">
        <f t="shared" ref="D3:K3" si="0">SUM(D4:D23)</f>
        <v>40675</v>
      </c>
      <c r="E3" s="10">
        <f t="shared" si="0"/>
        <v>342553</v>
      </c>
      <c r="F3" s="10">
        <f t="shared" si="0"/>
        <v>5899</v>
      </c>
      <c r="G3" s="10">
        <f t="shared" si="0"/>
        <v>24163</v>
      </c>
      <c r="H3" s="10">
        <f t="shared" si="0"/>
        <v>392</v>
      </c>
      <c r="I3" s="10">
        <f t="shared" si="0"/>
        <v>5707</v>
      </c>
      <c r="J3" s="10">
        <f t="shared" si="0"/>
        <v>9</v>
      </c>
      <c r="K3" s="10">
        <f t="shared" si="0"/>
        <v>158</v>
      </c>
      <c r="L3" s="10">
        <f>SUM(L4:L22)</f>
        <v>37321</v>
      </c>
      <c r="M3" s="10">
        <f>SUM(M4:M22)</f>
        <v>1702</v>
      </c>
      <c r="N3" s="10">
        <f>SUM(B3:M3)</f>
        <v>758356</v>
      </c>
      <c r="O3" s="10">
        <f>SUM(O4:O23)</f>
        <v>5463</v>
      </c>
      <c r="P3" s="10">
        <v>0</v>
      </c>
      <c r="Q3" s="10">
        <f t="shared" ref="Q3:AC3" si="1">SUM(Q4:Q23)</f>
        <v>309</v>
      </c>
      <c r="R3" s="10">
        <f t="shared" si="1"/>
        <v>5155</v>
      </c>
      <c r="S3" s="10">
        <f t="shared" si="1"/>
        <v>25406</v>
      </c>
      <c r="T3" s="10">
        <f t="shared" si="1"/>
        <v>11</v>
      </c>
      <c r="U3" s="10">
        <f t="shared" si="1"/>
        <v>46</v>
      </c>
      <c r="V3" s="10">
        <f t="shared" si="1"/>
        <v>52</v>
      </c>
      <c r="W3" s="10">
        <f t="shared" si="1"/>
        <v>0</v>
      </c>
      <c r="X3" s="10">
        <f t="shared" si="1"/>
        <v>2884</v>
      </c>
      <c r="Y3" s="10">
        <f t="shared" si="1"/>
        <v>2017</v>
      </c>
      <c r="Z3" s="10">
        <f t="shared" si="1"/>
        <v>114</v>
      </c>
      <c r="AA3" s="10">
        <f t="shared" si="1"/>
        <v>0</v>
      </c>
      <c r="AB3" s="10">
        <f t="shared" si="1"/>
        <v>0</v>
      </c>
      <c r="AC3" s="10">
        <f t="shared" si="1"/>
        <v>41457</v>
      </c>
      <c r="AD3" s="10"/>
      <c r="AE3" s="10">
        <f>SUM(AC3,N3)</f>
        <v>799813</v>
      </c>
      <c r="AF3" s="11" t="s">
        <v>49</v>
      </c>
      <c r="AG3" s="12"/>
      <c r="AH3" s="107"/>
      <c r="AI3" s="107"/>
      <c r="AJ3" s="107"/>
    </row>
    <row r="4" spans="1:39" x14ac:dyDescent="0.25">
      <c r="A4" s="13" t="s">
        <v>47</v>
      </c>
      <c r="B4" s="14">
        <v>46</v>
      </c>
      <c r="C4" s="14">
        <v>2643</v>
      </c>
      <c r="D4" s="14">
        <v>1</v>
      </c>
      <c r="E4" s="14">
        <v>1</v>
      </c>
      <c r="F4" s="14">
        <v>1</v>
      </c>
      <c r="G4" s="14">
        <v>1</v>
      </c>
      <c r="H4" s="14">
        <v>0</v>
      </c>
      <c r="I4" s="14">
        <v>6</v>
      </c>
      <c r="J4" s="14">
        <v>0</v>
      </c>
      <c r="K4" s="14">
        <v>0</v>
      </c>
      <c r="L4" s="14">
        <v>1</v>
      </c>
      <c r="M4" s="14">
        <v>0</v>
      </c>
      <c r="N4" s="14">
        <f>SUM(B4:M4)</f>
        <v>2700</v>
      </c>
      <c r="O4" s="14">
        <v>0</v>
      </c>
      <c r="P4" s="14">
        <v>0</v>
      </c>
      <c r="Q4" s="14">
        <v>0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4</v>
      </c>
      <c r="Z4" s="14">
        <v>0</v>
      </c>
      <c r="AA4" s="14">
        <v>0</v>
      </c>
      <c r="AB4" s="14">
        <v>0</v>
      </c>
      <c r="AC4" s="14">
        <f>SUM(O4:AB4)</f>
        <v>5</v>
      </c>
      <c r="AD4" s="2"/>
      <c r="AE4" s="14">
        <f>SUM(N4,AC4)</f>
        <v>2705</v>
      </c>
      <c r="AF4" s="15" t="s">
        <v>47</v>
      </c>
      <c r="AG4" s="16"/>
      <c r="AH4" s="107"/>
      <c r="AI4" s="107"/>
      <c r="AJ4" s="107"/>
    </row>
    <row r="5" spans="1:39" x14ac:dyDescent="0.25">
      <c r="A5" s="13" t="s">
        <v>22</v>
      </c>
      <c r="B5" s="14">
        <v>3648</v>
      </c>
      <c r="C5" s="14">
        <v>3596</v>
      </c>
      <c r="D5" s="14">
        <v>1418</v>
      </c>
      <c r="E5" s="14">
        <v>12726</v>
      </c>
      <c r="F5" s="14">
        <v>332</v>
      </c>
      <c r="G5" s="14">
        <v>824</v>
      </c>
      <c r="H5" s="14">
        <v>9</v>
      </c>
      <c r="I5" s="14">
        <v>235</v>
      </c>
      <c r="J5" s="14">
        <v>0</v>
      </c>
      <c r="K5" s="14">
        <v>0</v>
      </c>
      <c r="L5" s="14">
        <v>0</v>
      </c>
      <c r="M5" s="14">
        <v>0</v>
      </c>
      <c r="N5" s="14">
        <f t="shared" ref="N5:N16" si="2">SUM(B5:M5)</f>
        <v>22788</v>
      </c>
      <c r="O5" s="14">
        <v>34</v>
      </c>
      <c r="P5" s="14">
        <v>0</v>
      </c>
      <c r="Q5" s="14">
        <v>0</v>
      </c>
      <c r="R5" s="14">
        <v>43</v>
      </c>
      <c r="S5" s="14">
        <v>0</v>
      </c>
      <c r="T5" s="14">
        <v>4</v>
      </c>
      <c r="U5" s="14">
        <v>1</v>
      </c>
      <c r="V5" s="14">
        <v>3</v>
      </c>
      <c r="W5" s="14">
        <v>0</v>
      </c>
      <c r="X5" s="14">
        <v>88</v>
      </c>
      <c r="Y5" s="14">
        <v>68</v>
      </c>
      <c r="Z5" s="14">
        <v>1</v>
      </c>
      <c r="AA5" s="14">
        <v>0</v>
      </c>
      <c r="AB5" s="14">
        <v>0</v>
      </c>
      <c r="AC5" s="14">
        <f t="shared" ref="AC5:AC23" si="3">SUM(O5:AB5)</f>
        <v>242</v>
      </c>
      <c r="AD5" s="14"/>
      <c r="AE5" s="14">
        <f>SUM(N5,AC5)</f>
        <v>23030</v>
      </c>
      <c r="AF5" s="15" t="s">
        <v>22</v>
      </c>
      <c r="AG5" s="16"/>
      <c r="AH5" s="107"/>
      <c r="AI5" s="107"/>
      <c r="AJ5" s="107"/>
      <c r="AL5">
        <f>AJ6-AE5</f>
        <v>-23030</v>
      </c>
      <c r="AM5" t="s">
        <v>87</v>
      </c>
    </row>
    <row r="6" spans="1:39" x14ac:dyDescent="0.25">
      <c r="A6" s="13" t="s">
        <v>17</v>
      </c>
      <c r="B6" s="14">
        <v>1611</v>
      </c>
      <c r="C6" s="14">
        <v>2882</v>
      </c>
      <c r="D6" s="14">
        <v>673</v>
      </c>
      <c r="E6" s="14">
        <v>7915</v>
      </c>
      <c r="F6" s="14">
        <v>40</v>
      </c>
      <c r="G6" s="14">
        <v>388</v>
      </c>
      <c r="H6" s="14">
        <v>10</v>
      </c>
      <c r="I6" s="14">
        <v>63</v>
      </c>
      <c r="J6" s="14">
        <v>0</v>
      </c>
      <c r="K6" s="14">
        <v>0</v>
      </c>
      <c r="L6" s="14">
        <v>0</v>
      </c>
      <c r="M6" s="14">
        <v>116</v>
      </c>
      <c r="N6" s="14">
        <f t="shared" si="2"/>
        <v>13698</v>
      </c>
      <c r="O6" s="14">
        <v>62</v>
      </c>
      <c r="P6" s="14">
        <v>0</v>
      </c>
      <c r="Q6" s="14">
        <v>7</v>
      </c>
      <c r="R6" s="14">
        <v>113</v>
      </c>
      <c r="S6" s="14">
        <v>0</v>
      </c>
      <c r="T6" s="14">
        <v>0</v>
      </c>
      <c r="U6" s="14">
        <v>0</v>
      </c>
      <c r="V6" s="14">
        <v>1</v>
      </c>
      <c r="W6" s="14">
        <v>0</v>
      </c>
      <c r="X6" s="14">
        <v>48</v>
      </c>
      <c r="Y6" s="14">
        <v>41</v>
      </c>
      <c r="Z6" s="14">
        <v>3</v>
      </c>
      <c r="AA6" s="14">
        <v>0</v>
      </c>
      <c r="AB6" s="14">
        <v>0</v>
      </c>
      <c r="AC6" s="14">
        <f t="shared" si="3"/>
        <v>275</v>
      </c>
      <c r="AD6" s="14"/>
      <c r="AE6" s="14">
        <f t="shared" ref="AE6:AE23" si="4">SUM(N6,AC6)</f>
        <v>13973</v>
      </c>
      <c r="AF6" s="15" t="s">
        <v>17</v>
      </c>
      <c r="AG6" s="16"/>
      <c r="AH6" s="107"/>
      <c r="AI6" s="107"/>
      <c r="AJ6" s="107"/>
      <c r="AL6">
        <f>AJ7-AE6</f>
        <v>-13973</v>
      </c>
      <c r="AM6" t="s">
        <v>88</v>
      </c>
    </row>
    <row r="7" spans="1:39" x14ac:dyDescent="0.25">
      <c r="A7" s="13" t="s">
        <v>8</v>
      </c>
      <c r="B7" s="14">
        <v>21709</v>
      </c>
      <c r="C7" s="14">
        <v>35201</v>
      </c>
      <c r="D7" s="14">
        <v>5675</v>
      </c>
      <c r="E7" s="14">
        <v>44774</v>
      </c>
      <c r="F7" s="14">
        <v>1072</v>
      </c>
      <c r="G7" s="14">
        <v>4073</v>
      </c>
      <c r="H7" s="14">
        <v>93</v>
      </c>
      <c r="I7" s="14">
        <v>1149</v>
      </c>
      <c r="J7" s="14">
        <v>6</v>
      </c>
      <c r="K7" s="14">
        <v>31</v>
      </c>
      <c r="L7" s="14">
        <v>1</v>
      </c>
      <c r="M7" s="14">
        <v>160</v>
      </c>
      <c r="N7" s="14">
        <f t="shared" si="2"/>
        <v>113944</v>
      </c>
      <c r="O7" s="14">
        <v>2883</v>
      </c>
      <c r="P7" s="14">
        <v>0</v>
      </c>
      <c r="Q7" s="14">
        <v>242</v>
      </c>
      <c r="R7" s="14">
        <v>1022</v>
      </c>
      <c r="S7" s="14">
        <v>0</v>
      </c>
      <c r="T7" s="14">
        <v>0</v>
      </c>
      <c r="U7" s="14">
        <v>12</v>
      </c>
      <c r="V7" s="14">
        <v>15</v>
      </c>
      <c r="W7" s="14">
        <v>0</v>
      </c>
      <c r="X7" s="19">
        <v>732</v>
      </c>
      <c r="Y7" s="14">
        <v>316</v>
      </c>
      <c r="Z7" s="14">
        <v>35</v>
      </c>
      <c r="AA7" s="14">
        <v>0</v>
      </c>
      <c r="AB7" s="14">
        <v>0</v>
      </c>
      <c r="AC7" s="14">
        <f t="shared" si="3"/>
        <v>5257</v>
      </c>
      <c r="AD7" s="14"/>
      <c r="AE7" s="14">
        <f t="shared" si="4"/>
        <v>119201</v>
      </c>
      <c r="AF7" s="15" t="s">
        <v>8</v>
      </c>
      <c r="AG7" s="16"/>
      <c r="AH7" s="107"/>
      <c r="AI7" s="107"/>
      <c r="AJ7" s="107"/>
    </row>
    <row r="8" spans="1:39" x14ac:dyDescent="0.25">
      <c r="A8" s="13" t="s">
        <v>12</v>
      </c>
      <c r="B8" s="14">
        <v>16015</v>
      </c>
      <c r="C8" s="14">
        <v>24533</v>
      </c>
      <c r="D8" s="14">
        <v>5741</v>
      </c>
      <c r="E8" s="14">
        <v>45090</v>
      </c>
      <c r="F8" s="14">
        <v>716</v>
      </c>
      <c r="G8" s="14">
        <v>3639</v>
      </c>
      <c r="H8" s="14">
        <v>28</v>
      </c>
      <c r="I8" s="14">
        <v>847</v>
      </c>
      <c r="J8" s="14">
        <v>0</v>
      </c>
      <c r="K8" s="14">
        <v>1</v>
      </c>
      <c r="L8" s="14">
        <v>0</v>
      </c>
      <c r="M8" s="14">
        <v>475</v>
      </c>
      <c r="N8" s="14">
        <f t="shared" si="2"/>
        <v>97085</v>
      </c>
      <c r="O8" s="14">
        <v>175</v>
      </c>
      <c r="P8" s="14">
        <v>0</v>
      </c>
      <c r="Q8" s="14">
        <v>4</v>
      </c>
      <c r="R8" s="14">
        <v>560</v>
      </c>
      <c r="S8" s="14">
        <v>0</v>
      </c>
      <c r="T8" s="14">
        <v>0</v>
      </c>
      <c r="U8" s="14">
        <v>18</v>
      </c>
      <c r="V8" s="14">
        <v>9</v>
      </c>
      <c r="W8" s="14">
        <v>0</v>
      </c>
      <c r="X8" s="14">
        <v>353</v>
      </c>
      <c r="Y8" s="14">
        <v>233</v>
      </c>
      <c r="Z8" s="14">
        <v>6</v>
      </c>
      <c r="AA8" s="14">
        <v>0</v>
      </c>
      <c r="AB8" s="14">
        <v>0</v>
      </c>
      <c r="AC8" s="14">
        <f t="shared" si="3"/>
        <v>1358</v>
      </c>
      <c r="AD8" s="14"/>
      <c r="AE8" s="14">
        <f t="shared" si="4"/>
        <v>98443</v>
      </c>
      <c r="AF8" s="15" t="s">
        <v>12</v>
      </c>
      <c r="AG8" s="16"/>
      <c r="AH8" s="107"/>
      <c r="AI8" s="107"/>
      <c r="AJ8" s="107"/>
      <c r="AL8">
        <f>AJ9-AE8</f>
        <v>-98443</v>
      </c>
      <c r="AM8" t="s">
        <v>89</v>
      </c>
    </row>
    <row r="9" spans="1:39" x14ac:dyDescent="0.25">
      <c r="A9" s="13" t="s">
        <v>58</v>
      </c>
      <c r="B9" s="14">
        <v>5091</v>
      </c>
      <c r="C9" s="14">
        <v>4830</v>
      </c>
      <c r="D9" s="14">
        <v>2655</v>
      </c>
      <c r="E9" s="14">
        <v>18887</v>
      </c>
      <c r="F9" s="14">
        <v>317</v>
      </c>
      <c r="G9" s="14">
        <v>1130</v>
      </c>
      <c r="H9" s="17">
        <v>22</v>
      </c>
      <c r="I9" s="17">
        <v>172</v>
      </c>
      <c r="J9" s="14">
        <v>0</v>
      </c>
      <c r="K9" s="14">
        <v>2</v>
      </c>
      <c r="L9" s="14">
        <v>0</v>
      </c>
      <c r="M9" s="14">
        <v>0</v>
      </c>
      <c r="N9" s="14">
        <f t="shared" si="2"/>
        <v>33106</v>
      </c>
      <c r="O9" s="14">
        <v>65</v>
      </c>
      <c r="P9" s="14">
        <v>0</v>
      </c>
      <c r="Q9" s="14">
        <v>0</v>
      </c>
      <c r="R9" s="14">
        <v>90</v>
      </c>
      <c r="S9" s="14">
        <v>0</v>
      </c>
      <c r="T9" s="14">
        <v>0</v>
      </c>
      <c r="U9" s="14">
        <v>0</v>
      </c>
      <c r="V9" s="14">
        <v>1</v>
      </c>
      <c r="W9" s="14">
        <v>0</v>
      </c>
      <c r="X9" s="14">
        <v>187</v>
      </c>
      <c r="Y9" s="14">
        <v>149</v>
      </c>
      <c r="Z9" s="14">
        <v>4</v>
      </c>
      <c r="AA9" s="14">
        <v>0</v>
      </c>
      <c r="AB9" s="14">
        <v>0</v>
      </c>
      <c r="AC9" s="14">
        <f t="shared" si="3"/>
        <v>496</v>
      </c>
      <c r="AD9" s="14"/>
      <c r="AE9" s="14">
        <f t="shared" si="4"/>
        <v>33602</v>
      </c>
      <c r="AF9" s="15" t="s">
        <v>58</v>
      </c>
      <c r="AG9" s="16"/>
      <c r="AH9" s="107"/>
      <c r="AI9" s="107"/>
      <c r="AJ9" s="107"/>
      <c r="AL9">
        <f>AJ10-AE9</f>
        <v>-33602</v>
      </c>
      <c r="AM9" t="s">
        <v>90</v>
      </c>
    </row>
    <row r="10" spans="1:39" x14ac:dyDescent="0.25">
      <c r="A10" s="18" t="s">
        <v>57</v>
      </c>
      <c r="B10" s="14">
        <v>3565</v>
      </c>
      <c r="C10" s="14">
        <v>4387</v>
      </c>
      <c r="D10" s="14">
        <v>1842</v>
      </c>
      <c r="E10" s="14">
        <v>4453</v>
      </c>
      <c r="F10" s="14">
        <v>84</v>
      </c>
      <c r="G10" s="14">
        <v>240</v>
      </c>
      <c r="H10" s="14">
        <v>8</v>
      </c>
      <c r="I10" s="14">
        <v>173</v>
      </c>
      <c r="J10" s="14">
        <v>0</v>
      </c>
      <c r="K10" s="14">
        <v>2</v>
      </c>
      <c r="L10" s="14">
        <v>0</v>
      </c>
      <c r="M10" s="14">
        <v>144</v>
      </c>
      <c r="N10" s="14">
        <f t="shared" si="2"/>
        <v>14898</v>
      </c>
      <c r="O10" s="14">
        <v>142</v>
      </c>
      <c r="P10" s="14">
        <v>0</v>
      </c>
      <c r="Q10" s="14">
        <v>3</v>
      </c>
      <c r="R10" s="14">
        <v>220</v>
      </c>
      <c r="S10" s="14">
        <v>0</v>
      </c>
      <c r="T10" s="14">
        <v>1</v>
      </c>
      <c r="U10" s="14">
        <v>1</v>
      </c>
      <c r="V10" s="14">
        <v>1</v>
      </c>
      <c r="W10" s="14">
        <v>0</v>
      </c>
      <c r="X10" s="14">
        <v>30</v>
      </c>
      <c r="Y10" s="14">
        <v>15</v>
      </c>
      <c r="Z10" s="14">
        <v>0</v>
      </c>
      <c r="AA10" s="14">
        <v>0</v>
      </c>
      <c r="AB10" s="14">
        <v>0</v>
      </c>
      <c r="AC10" s="14">
        <f t="shared" si="3"/>
        <v>413</v>
      </c>
      <c r="AD10" s="14"/>
      <c r="AE10" s="14">
        <f t="shared" si="4"/>
        <v>15311</v>
      </c>
      <c r="AF10" s="15" t="s">
        <v>57</v>
      </c>
      <c r="AG10" s="16"/>
      <c r="AH10" s="107"/>
      <c r="AI10" s="107"/>
      <c r="AJ10" s="107"/>
    </row>
    <row r="11" spans="1:39" x14ac:dyDescent="0.25">
      <c r="A11" s="13" t="s">
        <v>54</v>
      </c>
      <c r="B11" s="14">
        <v>28</v>
      </c>
      <c r="C11" s="14">
        <v>16</v>
      </c>
      <c r="D11" s="14">
        <v>119</v>
      </c>
      <c r="E11" s="14">
        <v>270</v>
      </c>
      <c r="F11" s="14">
        <v>5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37318</v>
      </c>
      <c r="M11" s="14">
        <v>0</v>
      </c>
      <c r="N11" s="14">
        <f t="shared" si="2"/>
        <v>37757</v>
      </c>
      <c r="O11" s="14">
        <v>0</v>
      </c>
      <c r="P11" s="14">
        <v>0</v>
      </c>
      <c r="Q11" s="14">
        <v>0</v>
      </c>
      <c r="R11" s="14">
        <v>0</v>
      </c>
      <c r="S11" s="14">
        <v>25406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f t="shared" si="3"/>
        <v>25406</v>
      </c>
      <c r="AD11" s="14"/>
      <c r="AE11" s="14">
        <f t="shared" si="4"/>
        <v>63163</v>
      </c>
      <c r="AF11" s="15" t="s">
        <v>54</v>
      </c>
      <c r="AG11" s="16"/>
      <c r="AH11" s="107"/>
      <c r="AI11" s="107"/>
      <c r="AJ11" s="107"/>
    </row>
    <row r="12" spans="1:39" x14ac:dyDescent="0.25">
      <c r="A12" s="13" t="s">
        <v>9</v>
      </c>
      <c r="B12" s="14">
        <v>4761</v>
      </c>
      <c r="C12" s="14">
        <v>7739</v>
      </c>
      <c r="D12" s="14">
        <v>1704</v>
      </c>
      <c r="E12" s="14">
        <v>13419</v>
      </c>
      <c r="F12" s="14">
        <v>426</v>
      </c>
      <c r="G12" s="14">
        <v>681</v>
      </c>
      <c r="H12" s="14">
        <v>20</v>
      </c>
      <c r="I12" s="14">
        <v>395</v>
      </c>
      <c r="J12" s="14">
        <v>3</v>
      </c>
      <c r="K12" s="14">
        <v>1</v>
      </c>
      <c r="L12" s="14">
        <v>0</v>
      </c>
      <c r="M12" s="14">
        <v>55</v>
      </c>
      <c r="N12" s="14">
        <f t="shared" si="2"/>
        <v>29204</v>
      </c>
      <c r="O12" s="14">
        <v>29</v>
      </c>
      <c r="P12" s="14">
        <v>0</v>
      </c>
      <c r="Q12" s="14">
        <v>6</v>
      </c>
      <c r="R12" s="14">
        <v>322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76</v>
      </c>
      <c r="Y12" s="14">
        <v>75</v>
      </c>
      <c r="Z12" s="14">
        <v>9</v>
      </c>
      <c r="AA12" s="14">
        <v>0</v>
      </c>
      <c r="AB12" s="14">
        <v>0</v>
      </c>
      <c r="AC12" s="14">
        <f t="shared" si="3"/>
        <v>517</v>
      </c>
      <c r="AD12" s="14"/>
      <c r="AE12" s="14">
        <f t="shared" si="4"/>
        <v>29721</v>
      </c>
      <c r="AF12" s="15" t="s">
        <v>9</v>
      </c>
      <c r="AG12" s="16"/>
      <c r="AH12" s="107"/>
      <c r="AI12" s="107"/>
      <c r="AJ12" s="107"/>
    </row>
    <row r="13" spans="1:39" x14ac:dyDescent="0.25">
      <c r="A13" s="13" t="s">
        <v>15</v>
      </c>
      <c r="B13" s="14">
        <v>7194</v>
      </c>
      <c r="C13" s="14">
        <v>8173</v>
      </c>
      <c r="D13" s="14">
        <v>3438</v>
      </c>
      <c r="E13" s="14">
        <v>20766</v>
      </c>
      <c r="F13" s="14">
        <v>722</v>
      </c>
      <c r="G13" s="14">
        <v>1230</v>
      </c>
      <c r="H13" s="14">
        <v>9</v>
      </c>
      <c r="I13" s="14">
        <v>73</v>
      </c>
      <c r="J13" s="14">
        <v>0</v>
      </c>
      <c r="K13" s="14">
        <v>2</v>
      </c>
      <c r="L13" s="14">
        <v>0</v>
      </c>
      <c r="M13" s="14">
        <v>3</v>
      </c>
      <c r="N13" s="14">
        <f t="shared" si="2"/>
        <v>41610</v>
      </c>
      <c r="O13" s="14">
        <v>1320</v>
      </c>
      <c r="P13" s="14">
        <v>0</v>
      </c>
      <c r="Q13" s="14">
        <v>0</v>
      </c>
      <c r="R13" s="14">
        <v>312</v>
      </c>
      <c r="S13" s="14">
        <v>0</v>
      </c>
      <c r="T13" s="14">
        <v>0</v>
      </c>
      <c r="U13" s="14">
        <v>7</v>
      </c>
      <c r="V13" s="14">
        <v>7</v>
      </c>
      <c r="W13" s="14">
        <v>0</v>
      </c>
      <c r="X13" s="14">
        <v>248</v>
      </c>
      <c r="Y13" s="14">
        <v>169</v>
      </c>
      <c r="Z13" s="14">
        <v>7</v>
      </c>
      <c r="AA13" s="14">
        <v>0</v>
      </c>
      <c r="AB13" s="14">
        <v>0</v>
      </c>
      <c r="AC13" s="14">
        <f t="shared" si="3"/>
        <v>2070</v>
      </c>
      <c r="AD13" s="14"/>
      <c r="AE13" s="14">
        <f t="shared" si="4"/>
        <v>43680</v>
      </c>
      <c r="AF13" s="15" t="s">
        <v>15</v>
      </c>
      <c r="AG13" s="16"/>
      <c r="AH13" s="107"/>
      <c r="AI13" s="107"/>
      <c r="AJ13" s="107"/>
    </row>
    <row r="14" spans="1:39" x14ac:dyDescent="0.25">
      <c r="A14" s="13" t="s">
        <v>20</v>
      </c>
      <c r="B14" s="14">
        <v>13620</v>
      </c>
      <c r="C14" s="14">
        <v>23063</v>
      </c>
      <c r="D14" s="14">
        <v>3783</v>
      </c>
      <c r="E14" s="14">
        <v>39435</v>
      </c>
      <c r="F14" s="14">
        <v>464</v>
      </c>
      <c r="G14" s="14">
        <v>3849</v>
      </c>
      <c r="H14" s="14">
        <v>31</v>
      </c>
      <c r="I14" s="14">
        <v>613</v>
      </c>
      <c r="J14" s="14">
        <v>0</v>
      </c>
      <c r="K14" s="14">
        <v>44</v>
      </c>
      <c r="L14" s="14">
        <v>0</v>
      </c>
      <c r="M14" s="14">
        <v>717</v>
      </c>
      <c r="N14" s="14">
        <f t="shared" si="2"/>
        <v>85619</v>
      </c>
      <c r="O14" s="14">
        <v>152</v>
      </c>
      <c r="P14" s="14">
        <v>0</v>
      </c>
      <c r="Q14" s="14">
        <v>10</v>
      </c>
      <c r="R14" s="14">
        <v>328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215</v>
      </c>
      <c r="Y14" s="14">
        <v>176</v>
      </c>
      <c r="Z14" s="14">
        <v>11</v>
      </c>
      <c r="AA14" s="14">
        <v>0</v>
      </c>
      <c r="AB14" s="14">
        <v>0</v>
      </c>
      <c r="AC14" s="14">
        <f t="shared" si="3"/>
        <v>892</v>
      </c>
      <c r="AD14" s="14"/>
      <c r="AE14" s="14">
        <f t="shared" si="4"/>
        <v>86511</v>
      </c>
      <c r="AF14" s="15" t="s">
        <v>20</v>
      </c>
      <c r="AG14" s="16"/>
      <c r="AH14" s="107"/>
      <c r="AI14" s="107"/>
      <c r="AJ14" s="107"/>
    </row>
    <row r="15" spans="1:39" x14ac:dyDescent="0.25">
      <c r="A15" s="13" t="s">
        <v>11</v>
      </c>
      <c r="B15" s="14">
        <v>400</v>
      </c>
      <c r="C15" s="14">
        <v>241</v>
      </c>
      <c r="D15" s="14">
        <v>6</v>
      </c>
      <c r="E15" s="14">
        <v>87</v>
      </c>
      <c r="F15" s="14">
        <v>2</v>
      </c>
      <c r="G15" s="14">
        <v>10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  <c r="M15" s="14">
        <v>0</v>
      </c>
      <c r="N15" s="14">
        <f t="shared" si="2"/>
        <v>747</v>
      </c>
      <c r="O15" s="14">
        <v>3</v>
      </c>
      <c r="P15" s="14">
        <v>0</v>
      </c>
      <c r="Q15" s="14">
        <v>0</v>
      </c>
      <c r="R15" s="14">
        <v>21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f t="shared" si="3"/>
        <v>24</v>
      </c>
      <c r="AD15" s="14"/>
      <c r="AE15" s="14">
        <f t="shared" si="4"/>
        <v>771</v>
      </c>
      <c r="AF15" s="15" t="s">
        <v>11</v>
      </c>
      <c r="AG15" s="16"/>
      <c r="AH15" s="107"/>
      <c r="AI15" s="107"/>
      <c r="AJ15" s="107"/>
    </row>
    <row r="16" spans="1:39" x14ac:dyDescent="0.25">
      <c r="A16" s="13" t="s">
        <v>14</v>
      </c>
      <c r="B16" s="14">
        <v>8098</v>
      </c>
      <c r="C16" s="14">
        <v>13629</v>
      </c>
      <c r="D16" s="14">
        <v>2714</v>
      </c>
      <c r="E16" s="14">
        <v>35950</v>
      </c>
      <c r="F16" s="14">
        <v>332</v>
      </c>
      <c r="G16" s="14">
        <v>2670</v>
      </c>
      <c r="H16" s="14">
        <v>18</v>
      </c>
      <c r="I16" s="14">
        <v>333</v>
      </c>
      <c r="J16" s="14">
        <v>0</v>
      </c>
      <c r="K16" s="14">
        <v>9</v>
      </c>
      <c r="L16" s="14">
        <v>0</v>
      </c>
      <c r="M16" s="14">
        <v>3</v>
      </c>
      <c r="N16" s="14">
        <f t="shared" si="2"/>
        <v>63756</v>
      </c>
      <c r="O16" s="14">
        <v>88</v>
      </c>
      <c r="P16" s="14">
        <v>0</v>
      </c>
      <c r="Q16" s="14">
        <v>10</v>
      </c>
      <c r="R16" s="14">
        <v>329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294</v>
      </c>
      <c r="Y16" s="14">
        <v>276</v>
      </c>
      <c r="Z16" s="14">
        <v>1</v>
      </c>
      <c r="AA16" s="14">
        <v>0</v>
      </c>
      <c r="AB16" s="14">
        <v>0</v>
      </c>
      <c r="AC16" s="14">
        <f t="shared" si="3"/>
        <v>998</v>
      </c>
      <c r="AD16" s="14"/>
      <c r="AE16" s="14">
        <f t="shared" si="4"/>
        <v>64754</v>
      </c>
      <c r="AF16" s="15" t="s">
        <v>14</v>
      </c>
      <c r="AG16" s="16"/>
      <c r="AH16" s="107"/>
      <c r="AI16" s="107"/>
      <c r="AJ16" s="107"/>
    </row>
    <row r="17" spans="1:36" x14ac:dyDescent="0.25">
      <c r="A17" s="13" t="s">
        <v>19</v>
      </c>
      <c r="B17" s="14">
        <v>12476</v>
      </c>
      <c r="C17" s="14">
        <v>18075</v>
      </c>
      <c r="D17" s="14">
        <v>2773</v>
      </c>
      <c r="E17" s="14">
        <v>29172</v>
      </c>
      <c r="F17" s="14">
        <v>513</v>
      </c>
      <c r="G17" s="14">
        <v>2001</v>
      </c>
      <c r="H17" s="14">
        <v>59</v>
      </c>
      <c r="I17" s="14">
        <v>398</v>
      </c>
      <c r="J17" s="14">
        <v>0</v>
      </c>
      <c r="K17" s="14">
        <v>22</v>
      </c>
      <c r="L17" s="14">
        <v>1</v>
      </c>
      <c r="M17" s="14">
        <v>1</v>
      </c>
      <c r="N17" s="14">
        <f>SUM(B17:M17)</f>
        <v>65491</v>
      </c>
      <c r="O17" s="14">
        <v>230</v>
      </c>
      <c r="P17" s="14">
        <v>0</v>
      </c>
      <c r="Q17" s="14">
        <v>4</v>
      </c>
      <c r="R17" s="14">
        <v>332</v>
      </c>
      <c r="S17" s="14">
        <v>0</v>
      </c>
      <c r="T17" s="14">
        <v>4</v>
      </c>
      <c r="U17" s="14">
        <v>2</v>
      </c>
      <c r="V17" s="14">
        <v>2</v>
      </c>
      <c r="W17" s="14">
        <v>0</v>
      </c>
      <c r="X17" s="14">
        <v>214</v>
      </c>
      <c r="Y17" s="14">
        <v>97</v>
      </c>
      <c r="Z17" s="14">
        <v>2</v>
      </c>
      <c r="AA17" s="14">
        <v>0</v>
      </c>
      <c r="AB17" s="14">
        <v>0</v>
      </c>
      <c r="AC17" s="14">
        <f t="shared" si="3"/>
        <v>887</v>
      </c>
      <c r="AD17" s="14"/>
      <c r="AE17" s="14">
        <f t="shared" si="4"/>
        <v>66378</v>
      </c>
      <c r="AF17" s="15" t="s">
        <v>19</v>
      </c>
      <c r="AG17" s="16"/>
      <c r="AH17" s="107"/>
      <c r="AI17" s="107"/>
      <c r="AJ17" s="107"/>
    </row>
    <row r="18" spans="1:36" x14ac:dyDescent="0.25">
      <c r="A18" s="13" t="s">
        <v>21</v>
      </c>
      <c r="B18" s="14">
        <v>3889</v>
      </c>
      <c r="C18" s="14">
        <v>5889</v>
      </c>
      <c r="D18" s="14">
        <v>1637</v>
      </c>
      <c r="E18" s="14">
        <v>13941</v>
      </c>
      <c r="F18" s="14">
        <v>54</v>
      </c>
      <c r="G18" s="14">
        <v>702</v>
      </c>
      <c r="H18" s="14">
        <v>12</v>
      </c>
      <c r="I18" s="14">
        <v>222</v>
      </c>
      <c r="J18" s="14">
        <v>0</v>
      </c>
      <c r="K18" s="14">
        <v>0</v>
      </c>
      <c r="L18" s="14">
        <v>0</v>
      </c>
      <c r="M18" s="14">
        <v>27</v>
      </c>
      <c r="N18" s="14">
        <f>SUM(B18:M18)</f>
        <v>26373</v>
      </c>
      <c r="O18" s="14">
        <v>26</v>
      </c>
      <c r="P18" s="14">
        <v>0</v>
      </c>
      <c r="Q18" s="14">
        <v>0</v>
      </c>
      <c r="R18" s="14">
        <v>71</v>
      </c>
      <c r="S18" s="14">
        <v>0</v>
      </c>
      <c r="T18" s="14">
        <v>2</v>
      </c>
      <c r="U18" s="14">
        <v>0</v>
      </c>
      <c r="V18" s="14">
        <v>0</v>
      </c>
      <c r="W18" s="14">
        <v>0</v>
      </c>
      <c r="X18" s="14">
        <v>45</v>
      </c>
      <c r="Y18" s="14">
        <v>53</v>
      </c>
      <c r="Z18" s="14">
        <v>13</v>
      </c>
      <c r="AA18" s="14">
        <v>0</v>
      </c>
      <c r="AB18" s="14">
        <v>0</v>
      </c>
      <c r="AC18" s="14">
        <f t="shared" si="3"/>
        <v>210</v>
      </c>
      <c r="AD18" s="14"/>
      <c r="AE18" s="14">
        <f t="shared" si="4"/>
        <v>26583</v>
      </c>
      <c r="AF18" s="15" t="s">
        <v>21</v>
      </c>
      <c r="AG18" s="16"/>
      <c r="AH18" s="107"/>
      <c r="AI18" s="107"/>
      <c r="AJ18" s="107"/>
    </row>
    <row r="19" spans="1:36" x14ac:dyDescent="0.25">
      <c r="A19" s="13" t="s">
        <v>13</v>
      </c>
      <c r="B19" s="14">
        <v>10666</v>
      </c>
      <c r="C19" s="14">
        <v>14469</v>
      </c>
      <c r="D19" s="14">
        <v>3079</v>
      </c>
      <c r="E19" s="14">
        <v>29690</v>
      </c>
      <c r="F19" s="14">
        <v>346</v>
      </c>
      <c r="G19" s="14">
        <v>1328</v>
      </c>
      <c r="H19" s="14">
        <v>24</v>
      </c>
      <c r="I19" s="14">
        <v>536</v>
      </c>
      <c r="J19" s="14">
        <v>0</v>
      </c>
      <c r="K19" s="14">
        <v>39</v>
      </c>
      <c r="L19" s="14">
        <v>0</v>
      </c>
      <c r="M19" s="14">
        <v>1</v>
      </c>
      <c r="N19" s="14">
        <f t="shared" ref="N19:N23" si="5">SUM(B19:M19)</f>
        <v>60178</v>
      </c>
      <c r="O19" s="14">
        <v>126</v>
      </c>
      <c r="P19" s="14">
        <v>0</v>
      </c>
      <c r="Q19" s="14">
        <v>12</v>
      </c>
      <c r="R19" s="14">
        <v>500</v>
      </c>
      <c r="S19" s="14">
        <v>0</v>
      </c>
      <c r="T19" s="14">
        <v>0</v>
      </c>
      <c r="U19" s="14">
        <v>5</v>
      </c>
      <c r="V19" s="14">
        <v>2</v>
      </c>
      <c r="W19" s="14">
        <v>0</v>
      </c>
      <c r="X19" s="14">
        <v>171</v>
      </c>
      <c r="Y19" s="14">
        <v>99</v>
      </c>
      <c r="Z19" s="14">
        <v>5</v>
      </c>
      <c r="AA19" s="14">
        <v>0</v>
      </c>
      <c r="AB19" s="14">
        <v>0</v>
      </c>
      <c r="AC19" s="14">
        <f t="shared" si="3"/>
        <v>920</v>
      </c>
      <c r="AD19" s="14"/>
      <c r="AE19" s="14">
        <f t="shared" si="4"/>
        <v>61098</v>
      </c>
      <c r="AF19" s="15" t="s">
        <v>13</v>
      </c>
      <c r="AG19" s="16"/>
      <c r="AH19" s="107"/>
      <c r="AI19" s="107"/>
      <c r="AJ19" s="107"/>
    </row>
    <row r="20" spans="1:36" x14ac:dyDescent="0.25">
      <c r="A20" s="13" t="s">
        <v>10</v>
      </c>
      <c r="B20" s="19">
        <v>4964</v>
      </c>
      <c r="C20" s="14">
        <v>6963</v>
      </c>
      <c r="D20" s="14">
        <v>1586</v>
      </c>
      <c r="E20" s="14">
        <v>14667</v>
      </c>
      <c r="F20" s="14">
        <v>291</v>
      </c>
      <c r="G20" s="14">
        <v>867</v>
      </c>
      <c r="H20" s="14">
        <v>21</v>
      </c>
      <c r="I20" s="14">
        <v>395</v>
      </c>
      <c r="J20" s="14">
        <v>0</v>
      </c>
      <c r="K20" s="14">
        <v>4</v>
      </c>
      <c r="L20" s="14">
        <v>0</v>
      </c>
      <c r="M20" s="14">
        <v>0</v>
      </c>
      <c r="N20" s="14">
        <f t="shared" si="5"/>
        <v>29758</v>
      </c>
      <c r="O20" s="14">
        <v>40</v>
      </c>
      <c r="P20" s="14">
        <v>0</v>
      </c>
      <c r="Q20" s="14">
        <v>10</v>
      </c>
      <c r="R20" s="14">
        <v>744</v>
      </c>
      <c r="S20" s="14">
        <v>0</v>
      </c>
      <c r="T20" s="14">
        <v>0</v>
      </c>
      <c r="U20" s="14">
        <v>0</v>
      </c>
      <c r="V20" s="14">
        <v>4</v>
      </c>
      <c r="W20" s="14">
        <v>0</v>
      </c>
      <c r="X20" s="14">
        <v>130</v>
      </c>
      <c r="Y20" s="14">
        <v>93</v>
      </c>
      <c r="Z20" s="14">
        <v>13</v>
      </c>
      <c r="AA20" s="14">
        <v>0</v>
      </c>
      <c r="AB20" s="14">
        <v>0</v>
      </c>
      <c r="AC20" s="14">
        <f t="shared" si="3"/>
        <v>1034</v>
      </c>
      <c r="AD20" s="14"/>
      <c r="AE20" s="14">
        <f t="shared" si="4"/>
        <v>30792</v>
      </c>
      <c r="AF20" s="15" t="s">
        <v>10</v>
      </c>
      <c r="AG20" s="16"/>
      <c r="AH20" s="107"/>
      <c r="AI20" s="107"/>
      <c r="AJ20" s="107"/>
    </row>
    <row r="21" spans="1:36" x14ac:dyDescent="0.25">
      <c r="A21" s="13" t="s">
        <v>16</v>
      </c>
      <c r="B21" s="14">
        <v>1932</v>
      </c>
      <c r="C21" s="14">
        <v>2988</v>
      </c>
      <c r="D21" s="14">
        <v>1487</v>
      </c>
      <c r="E21" s="14">
        <v>9565</v>
      </c>
      <c r="F21" s="14">
        <v>173</v>
      </c>
      <c r="G21" s="14">
        <v>433</v>
      </c>
      <c r="H21" s="14">
        <v>12</v>
      </c>
      <c r="I21" s="14">
        <v>84</v>
      </c>
      <c r="J21" s="14">
        <v>0</v>
      </c>
      <c r="K21" s="14">
        <v>1</v>
      </c>
      <c r="L21" s="14">
        <v>0</v>
      </c>
      <c r="M21" s="14">
        <v>0</v>
      </c>
      <c r="N21" s="14">
        <f t="shared" si="5"/>
        <v>16675</v>
      </c>
      <c r="O21" s="14">
        <v>87</v>
      </c>
      <c r="P21" s="14">
        <v>0</v>
      </c>
      <c r="Q21" s="14">
        <v>1</v>
      </c>
      <c r="R21" s="14">
        <v>137</v>
      </c>
      <c r="S21" s="14">
        <v>0</v>
      </c>
      <c r="T21" s="14">
        <v>0</v>
      </c>
      <c r="U21" s="14">
        <v>0</v>
      </c>
      <c r="V21" s="14">
        <v>6</v>
      </c>
      <c r="W21" s="14">
        <v>0</v>
      </c>
      <c r="X21" s="14">
        <v>49</v>
      </c>
      <c r="Y21" s="14">
        <v>148</v>
      </c>
      <c r="Z21" s="14">
        <v>2</v>
      </c>
      <c r="AA21" s="14">
        <v>0</v>
      </c>
      <c r="AB21" s="14">
        <v>0</v>
      </c>
      <c r="AC21" s="14">
        <f t="shared" si="3"/>
        <v>430</v>
      </c>
      <c r="AD21" s="14"/>
      <c r="AE21" s="14">
        <f t="shared" si="4"/>
        <v>17105</v>
      </c>
      <c r="AF21" s="15" t="s">
        <v>16</v>
      </c>
      <c r="AG21" s="16"/>
      <c r="AH21" s="107"/>
      <c r="AI21" s="107"/>
      <c r="AJ21" s="107"/>
    </row>
    <row r="22" spans="1:36" x14ac:dyDescent="0.25">
      <c r="A22" s="13" t="s">
        <v>51</v>
      </c>
      <c r="B22" s="14">
        <v>144</v>
      </c>
      <c r="C22" s="14">
        <v>71</v>
      </c>
      <c r="D22" s="14">
        <v>292</v>
      </c>
      <c r="E22" s="14">
        <v>1585</v>
      </c>
      <c r="F22" s="14">
        <v>3</v>
      </c>
      <c r="G22" s="14">
        <v>65</v>
      </c>
      <c r="H22" s="14">
        <v>0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4">
        <f t="shared" si="5"/>
        <v>2161</v>
      </c>
      <c r="O22" s="14">
        <v>0</v>
      </c>
      <c r="P22" s="14">
        <v>0</v>
      </c>
      <c r="Q22" s="14"/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f t="shared" si="3"/>
        <v>0</v>
      </c>
      <c r="AD22" s="14"/>
      <c r="AE22" s="14">
        <f t="shared" si="4"/>
        <v>2161</v>
      </c>
      <c r="AF22" s="15" t="s">
        <v>51</v>
      </c>
      <c r="AG22" s="16"/>
      <c r="AH22" s="107"/>
      <c r="AI22" s="107"/>
      <c r="AJ22" s="107"/>
    </row>
    <row r="23" spans="1:36" x14ac:dyDescent="0.25">
      <c r="A23" s="13" t="s">
        <v>48</v>
      </c>
      <c r="B23" s="14">
        <v>532</v>
      </c>
      <c r="C23" s="14">
        <v>174</v>
      </c>
      <c r="D23" s="14">
        <v>52</v>
      </c>
      <c r="E23" s="14">
        <v>160</v>
      </c>
      <c r="F23" s="14">
        <v>6</v>
      </c>
      <c r="G23" s="14">
        <v>31</v>
      </c>
      <c r="H23" s="14">
        <v>16</v>
      </c>
      <c r="I23" s="14">
        <v>11</v>
      </c>
      <c r="J23" s="14">
        <v>0</v>
      </c>
      <c r="K23" s="14">
        <v>0</v>
      </c>
      <c r="L23" s="14">
        <v>0</v>
      </c>
      <c r="M23" s="14">
        <v>0</v>
      </c>
      <c r="N23" s="14">
        <f t="shared" si="5"/>
        <v>982</v>
      </c>
      <c r="O23" s="14">
        <v>1</v>
      </c>
      <c r="P23" s="14">
        <v>0</v>
      </c>
      <c r="Q23" s="14">
        <v>0</v>
      </c>
      <c r="R23" s="14">
        <v>10</v>
      </c>
      <c r="S23" s="14">
        <v>0</v>
      </c>
      <c r="T23" s="14">
        <v>0</v>
      </c>
      <c r="U23" s="14">
        <v>0</v>
      </c>
      <c r="V23" s="14">
        <v>1</v>
      </c>
      <c r="W23" s="14">
        <v>0</v>
      </c>
      <c r="X23" s="14">
        <v>4</v>
      </c>
      <c r="Y23" s="14">
        <v>5</v>
      </c>
      <c r="Z23" s="14">
        <v>2</v>
      </c>
      <c r="AA23" s="14">
        <v>0</v>
      </c>
      <c r="AB23" s="14">
        <v>0</v>
      </c>
      <c r="AC23" s="14">
        <f t="shared" si="3"/>
        <v>23</v>
      </c>
      <c r="AD23" s="14"/>
      <c r="AE23" s="14">
        <f t="shared" si="4"/>
        <v>1005</v>
      </c>
      <c r="AF23" s="15" t="s">
        <v>48</v>
      </c>
      <c r="AG23" s="16"/>
      <c r="AH23" s="107"/>
      <c r="AI23" s="107"/>
      <c r="AJ23" s="107"/>
    </row>
    <row r="24" spans="1:36" x14ac:dyDescent="0.25">
      <c r="A24" s="9" t="s">
        <v>50</v>
      </c>
      <c r="B24" s="10">
        <f>SUM(B25:B26)</f>
        <v>3251</v>
      </c>
      <c r="C24" s="10">
        <f>SUM(C25:C26)</f>
        <v>6535</v>
      </c>
      <c r="D24" s="10">
        <f>SUM(D25:D26)</f>
        <v>327</v>
      </c>
      <c r="E24" s="10">
        <f>SUM(E25:E26)</f>
        <v>7680</v>
      </c>
      <c r="F24" s="10">
        <f>SUM(F25:F26)</f>
        <v>58</v>
      </c>
      <c r="G24" s="10">
        <v>0</v>
      </c>
      <c r="H24" s="10">
        <f>SUM(H25:H26)</f>
        <v>413</v>
      </c>
      <c r="I24" s="10">
        <f>SUM(I25:I26)</f>
        <v>10333</v>
      </c>
      <c r="J24" s="10">
        <f>SUM(J25:J26)</f>
        <v>0</v>
      </c>
      <c r="K24" s="10">
        <f>SUM(K25:K26)</f>
        <v>2</v>
      </c>
      <c r="L24" s="10">
        <f>SUM(L25:L26)</f>
        <v>0</v>
      </c>
      <c r="M24" s="10"/>
      <c r="N24" s="10">
        <f>SUM(N25:N26)</f>
        <v>28770</v>
      </c>
      <c r="O24" s="10">
        <f>SUM(O25:O26)</f>
        <v>473</v>
      </c>
      <c r="P24" s="10">
        <v>0</v>
      </c>
      <c r="Q24" s="10">
        <f>SUM(Q25:Q26)</f>
        <v>15</v>
      </c>
      <c r="R24" s="10">
        <f>SUM(R25:R26)</f>
        <v>1825</v>
      </c>
      <c r="S24" s="10">
        <v>0</v>
      </c>
      <c r="T24" s="10">
        <v>0</v>
      </c>
      <c r="U24" s="10">
        <f>SUM(U25:U26)</f>
        <v>1</v>
      </c>
      <c r="V24" s="10">
        <v>0</v>
      </c>
      <c r="W24" s="10">
        <f>SUM(W25:W26)</f>
        <v>0</v>
      </c>
      <c r="X24" s="10">
        <f>SUM(X25:X26)</f>
        <v>97</v>
      </c>
      <c r="Y24" s="10">
        <f>SUM(Y25:Y26)</f>
        <v>53</v>
      </c>
      <c r="Z24" s="10">
        <f t="shared" ref="Z24:AB24" si="6">SUM(Z25:Z26)</f>
        <v>12</v>
      </c>
      <c r="AA24" s="10">
        <f t="shared" si="6"/>
        <v>0</v>
      </c>
      <c r="AB24" s="10">
        <f t="shared" si="6"/>
        <v>0</v>
      </c>
      <c r="AC24" s="10">
        <f>SUM(AC25:AC26)</f>
        <v>2476</v>
      </c>
      <c r="AD24" s="10"/>
      <c r="AE24" s="10">
        <f>SUM(AE25:AE26)</f>
        <v>31246</v>
      </c>
      <c r="AF24" s="11" t="s">
        <v>50</v>
      </c>
      <c r="AG24" s="12"/>
      <c r="AH24" s="107"/>
      <c r="AI24" s="107"/>
      <c r="AJ24" s="107"/>
    </row>
    <row r="25" spans="1:36" x14ac:dyDescent="0.25">
      <c r="A25" s="13" t="s">
        <v>23</v>
      </c>
      <c r="B25" s="14">
        <v>954</v>
      </c>
      <c r="C25" s="14">
        <v>1510</v>
      </c>
      <c r="D25" s="14">
        <v>294</v>
      </c>
      <c r="E25" s="14">
        <v>7348</v>
      </c>
      <c r="F25" s="14">
        <v>54</v>
      </c>
      <c r="G25" s="14">
        <v>164</v>
      </c>
      <c r="H25" s="14">
        <v>43</v>
      </c>
      <c r="I25" s="14">
        <v>463</v>
      </c>
      <c r="J25" s="14">
        <v>0</v>
      </c>
      <c r="K25" s="14">
        <v>2</v>
      </c>
      <c r="L25" s="14">
        <v>0</v>
      </c>
      <c r="M25" s="14">
        <v>0</v>
      </c>
      <c r="N25" s="14">
        <f>SUM(B25:M25)</f>
        <v>10832</v>
      </c>
      <c r="O25" s="14">
        <v>7</v>
      </c>
      <c r="P25" s="14">
        <v>0</v>
      </c>
      <c r="Q25" s="14">
        <v>0</v>
      </c>
      <c r="R25" s="14">
        <v>130</v>
      </c>
      <c r="S25" s="14">
        <v>0</v>
      </c>
      <c r="T25" s="14">
        <v>0</v>
      </c>
      <c r="U25" s="14"/>
      <c r="V25" s="14">
        <v>0</v>
      </c>
      <c r="W25" s="14">
        <v>0</v>
      </c>
      <c r="X25" s="14">
        <v>6</v>
      </c>
      <c r="Y25" s="14">
        <v>32</v>
      </c>
      <c r="Z25" s="14">
        <v>1</v>
      </c>
      <c r="AA25" s="14">
        <v>0</v>
      </c>
      <c r="AB25" s="14">
        <v>0</v>
      </c>
      <c r="AC25" s="14">
        <f>SUM(O25:AB25)</f>
        <v>176</v>
      </c>
      <c r="AD25" s="14"/>
      <c r="AE25" s="14">
        <f>SUM(N25,AC25)</f>
        <v>11008</v>
      </c>
      <c r="AF25" s="15" t="s">
        <v>23</v>
      </c>
      <c r="AG25" s="16"/>
      <c r="AH25" s="107"/>
      <c r="AI25" s="107"/>
      <c r="AJ25" s="107"/>
    </row>
    <row r="26" spans="1:36" ht="15.75" thickBot="1" x14ac:dyDescent="0.3">
      <c r="A26" s="20" t="s">
        <v>24</v>
      </c>
      <c r="B26" s="21">
        <v>2297</v>
      </c>
      <c r="C26" s="21">
        <v>5025</v>
      </c>
      <c r="D26" s="21">
        <v>33</v>
      </c>
      <c r="E26" s="21">
        <v>332</v>
      </c>
      <c r="F26" s="21">
        <v>4</v>
      </c>
      <c r="G26" s="21">
        <v>7</v>
      </c>
      <c r="H26" s="21">
        <v>370</v>
      </c>
      <c r="I26" s="21">
        <v>9870</v>
      </c>
      <c r="J26" s="14">
        <v>0</v>
      </c>
      <c r="K26" s="21">
        <v>0</v>
      </c>
      <c r="L26" s="21">
        <v>0</v>
      </c>
      <c r="M26" s="21">
        <v>0</v>
      </c>
      <c r="N26" s="14">
        <f>SUM(B26:M26)</f>
        <v>17938</v>
      </c>
      <c r="O26" s="21">
        <v>466</v>
      </c>
      <c r="P26" s="21">
        <v>0</v>
      </c>
      <c r="Q26" s="21">
        <v>15</v>
      </c>
      <c r="R26" s="21">
        <v>1695</v>
      </c>
      <c r="S26" s="21">
        <v>0</v>
      </c>
      <c r="T26" s="21">
        <v>0</v>
      </c>
      <c r="U26" s="21">
        <v>1</v>
      </c>
      <c r="V26" s="21">
        <v>0</v>
      </c>
      <c r="W26" s="21">
        <v>0</v>
      </c>
      <c r="X26" s="21">
        <v>91</v>
      </c>
      <c r="Y26" s="21">
        <v>21</v>
      </c>
      <c r="Z26" s="21">
        <v>11</v>
      </c>
      <c r="AA26" s="21">
        <v>0</v>
      </c>
      <c r="AB26" s="21">
        <v>0</v>
      </c>
      <c r="AC26" s="14">
        <f>SUM(O26:AB26)</f>
        <v>2300</v>
      </c>
      <c r="AD26" s="21"/>
      <c r="AE26" s="14">
        <f>SUM(N26,AC26)</f>
        <v>20238</v>
      </c>
      <c r="AF26" s="22" t="s">
        <v>24</v>
      </c>
      <c r="AG26" s="16"/>
      <c r="AH26" s="107"/>
      <c r="AI26" s="107"/>
      <c r="AJ26" s="107"/>
    </row>
    <row r="27" spans="1:36" ht="16.5" thickTop="1" thickBot="1" x14ac:dyDescent="0.3">
      <c r="A27" s="23" t="s">
        <v>3</v>
      </c>
      <c r="B27" s="24">
        <f t="shared" ref="B27:O27" si="7">SUM(B3,B24)</f>
        <v>123640</v>
      </c>
      <c r="C27" s="24">
        <f t="shared" si="7"/>
        <v>185923</v>
      </c>
      <c r="D27" s="24">
        <f t="shared" si="7"/>
        <v>41002</v>
      </c>
      <c r="E27" s="24">
        <f t="shared" si="7"/>
        <v>350233</v>
      </c>
      <c r="F27" s="24">
        <f t="shared" si="7"/>
        <v>5957</v>
      </c>
      <c r="G27" s="24">
        <f t="shared" si="7"/>
        <v>24163</v>
      </c>
      <c r="H27" s="24">
        <f t="shared" si="7"/>
        <v>805</v>
      </c>
      <c r="I27" s="24">
        <f t="shared" si="7"/>
        <v>16040</v>
      </c>
      <c r="J27" s="25">
        <f t="shared" si="7"/>
        <v>9</v>
      </c>
      <c r="K27" s="24">
        <f t="shared" si="7"/>
        <v>160</v>
      </c>
      <c r="L27" s="24">
        <f t="shared" si="7"/>
        <v>37321</v>
      </c>
      <c r="M27" s="24">
        <f t="shared" si="7"/>
        <v>1702</v>
      </c>
      <c r="N27" s="24">
        <f t="shared" si="7"/>
        <v>787126</v>
      </c>
      <c r="O27" s="24">
        <f t="shared" si="7"/>
        <v>5936</v>
      </c>
      <c r="P27" s="24">
        <v>0</v>
      </c>
      <c r="Q27" s="24">
        <f>SUM(Q3,Q24)</f>
        <v>324</v>
      </c>
      <c r="R27" s="24">
        <f>SUM(R3,R24)</f>
        <v>6980</v>
      </c>
      <c r="S27" s="24">
        <v>0</v>
      </c>
      <c r="T27" s="24">
        <f>SUM(T3,T24)</f>
        <v>11</v>
      </c>
      <c r="U27" s="24">
        <f>SUM(U3,U24)</f>
        <v>47</v>
      </c>
      <c r="V27" s="24">
        <v>0</v>
      </c>
      <c r="W27" s="24">
        <f>SUM(W3,W24)</f>
        <v>0</v>
      </c>
      <c r="X27" s="24">
        <f>SUM(X3,X24)</f>
        <v>2981</v>
      </c>
      <c r="Y27" s="24">
        <f>SUM(Y3,Y24)</f>
        <v>2070</v>
      </c>
      <c r="Z27" s="24">
        <f>SUM(Z3,Z24)</f>
        <v>126</v>
      </c>
      <c r="AA27" s="24">
        <v>0</v>
      </c>
      <c r="AB27" s="24">
        <v>0</v>
      </c>
      <c r="AC27" s="24">
        <f>SUM(AC3,AC24)</f>
        <v>43933</v>
      </c>
      <c r="AD27" s="24">
        <v>0</v>
      </c>
      <c r="AE27" s="24">
        <f>SUM(AE3,AE24)</f>
        <v>831059</v>
      </c>
      <c r="AF27" s="26" t="s">
        <v>3</v>
      </c>
      <c r="AG27" s="27"/>
      <c r="AH27" s="107"/>
      <c r="AI27" s="107"/>
      <c r="AJ27" s="107"/>
    </row>
    <row r="28" spans="1:36" ht="15.75" thickTop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07"/>
      <c r="AI28" s="107"/>
      <c r="AJ28" s="107"/>
    </row>
    <row r="29" spans="1:36" x14ac:dyDescent="0.25">
      <c r="A29" s="2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07"/>
      <c r="AI29" s="107"/>
      <c r="AJ29" s="107"/>
    </row>
    <row r="30" spans="1:36" x14ac:dyDescent="0.25">
      <c r="AH30" s="107"/>
      <c r="AI30" s="107"/>
      <c r="AJ30" s="107"/>
    </row>
    <row r="31" spans="1:36" x14ac:dyDescent="0.25">
      <c r="AH31" s="107"/>
      <c r="AI31" s="107"/>
      <c r="AJ31" s="10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31"/>
  <sheetViews>
    <sheetView topLeftCell="A2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A26" sqref="A26"/>
    </sheetView>
  </sheetViews>
  <sheetFormatPr defaultRowHeight="15" x14ac:dyDescent="0.25"/>
  <cols>
    <col min="1" max="1" width="33.42578125" customWidth="1"/>
    <col min="13" max="13" width="8" customWidth="1"/>
    <col min="14" max="14" width="12.140625" customWidth="1"/>
    <col min="32" max="33" width="10.42578125" customWidth="1"/>
    <col min="35" max="35" width="14.28515625" bestFit="1" customWidth="1"/>
  </cols>
  <sheetData>
    <row r="1" spans="1:35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18.75" thickBot="1" x14ac:dyDescent="0.3">
      <c r="A2" s="29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5.75" thickTop="1" x14ac:dyDescent="0.25">
      <c r="A3" s="30" t="s">
        <v>60</v>
      </c>
      <c r="B3" s="31" t="s">
        <v>4</v>
      </c>
      <c r="C3" s="31" t="s">
        <v>0</v>
      </c>
      <c r="D3" s="31" t="s">
        <v>1</v>
      </c>
      <c r="E3" s="31" t="s">
        <v>2</v>
      </c>
      <c r="F3" s="31" t="s">
        <v>26</v>
      </c>
      <c r="G3" s="31" t="s">
        <v>27</v>
      </c>
      <c r="H3" s="31" t="s">
        <v>38</v>
      </c>
      <c r="I3" s="31" t="s">
        <v>39</v>
      </c>
      <c r="J3" s="31" t="s">
        <v>40</v>
      </c>
      <c r="K3" s="31" t="s">
        <v>41</v>
      </c>
      <c r="L3" s="31" t="s">
        <v>97</v>
      </c>
      <c r="M3" s="32" t="s">
        <v>42</v>
      </c>
      <c r="N3" s="32" t="s">
        <v>61</v>
      </c>
      <c r="O3" s="32" t="s">
        <v>62</v>
      </c>
      <c r="P3" s="32" t="s">
        <v>63</v>
      </c>
      <c r="Q3" s="32" t="s">
        <v>6</v>
      </c>
      <c r="R3" s="32" t="s">
        <v>44</v>
      </c>
      <c r="S3" s="32" t="s">
        <v>45</v>
      </c>
      <c r="T3" s="32" t="s">
        <v>29</v>
      </c>
      <c r="U3" s="32" t="s">
        <v>30</v>
      </c>
      <c r="V3" s="32" t="s">
        <v>31</v>
      </c>
      <c r="W3" s="32" t="s">
        <v>32</v>
      </c>
      <c r="X3" s="32" t="s">
        <v>33</v>
      </c>
      <c r="Y3" s="32" t="s">
        <v>34</v>
      </c>
      <c r="Z3" s="32" t="s">
        <v>35</v>
      </c>
      <c r="AA3" s="32" t="s">
        <v>36</v>
      </c>
      <c r="AB3" s="32" t="s">
        <v>37</v>
      </c>
      <c r="AC3" s="32" t="s">
        <v>59</v>
      </c>
      <c r="AD3" s="32" t="s">
        <v>43</v>
      </c>
      <c r="AE3" s="32" t="s">
        <v>7</v>
      </c>
      <c r="AF3" s="32" t="s">
        <v>96</v>
      </c>
      <c r="AG3" s="32" t="s">
        <v>108</v>
      </c>
      <c r="AH3" s="32" t="s">
        <v>5</v>
      </c>
      <c r="AI3" s="33" t="s">
        <v>60</v>
      </c>
    </row>
    <row r="4" spans="1:35" x14ac:dyDescent="0.25">
      <c r="A4" s="34" t="s">
        <v>47</v>
      </c>
      <c r="B4" s="108">
        <v>22</v>
      </c>
      <c r="C4" s="35">
        <v>2559</v>
      </c>
      <c r="D4" s="35">
        <v>0</v>
      </c>
      <c r="E4" s="35">
        <v>0</v>
      </c>
      <c r="F4" s="35">
        <v>0</v>
      </c>
      <c r="G4" s="35">
        <v>0</v>
      </c>
      <c r="H4" s="38">
        <v>0</v>
      </c>
      <c r="I4" s="35">
        <v>5</v>
      </c>
      <c r="J4" s="35">
        <v>0</v>
      </c>
      <c r="K4" s="35">
        <v>0</v>
      </c>
      <c r="L4" s="35">
        <v>0</v>
      </c>
      <c r="M4" s="35">
        <v>0</v>
      </c>
      <c r="N4" s="35">
        <f>SUM(B4:M4)</f>
        <v>2586</v>
      </c>
      <c r="O4">
        <v>0</v>
      </c>
      <c r="P4" s="35">
        <v>0</v>
      </c>
      <c r="Q4" s="35">
        <f>SUM(N4:P4)</f>
        <v>2586</v>
      </c>
      <c r="R4" s="35">
        <v>0</v>
      </c>
      <c r="S4" s="35">
        <v>0</v>
      </c>
      <c r="T4" s="35">
        <v>2</v>
      </c>
      <c r="U4" s="35"/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f>SUM(R4:AD4)</f>
        <v>2</v>
      </c>
      <c r="AF4" s="35">
        <v>0</v>
      </c>
      <c r="AG4" s="35">
        <v>0</v>
      </c>
      <c r="AH4" s="35">
        <f>SUM(Q4,AE4,AF4)</f>
        <v>2588</v>
      </c>
      <c r="AI4" s="36" t="s">
        <v>47</v>
      </c>
    </row>
    <row r="5" spans="1:35" x14ac:dyDescent="0.25">
      <c r="A5" s="34" t="s">
        <v>109</v>
      </c>
      <c r="B5" s="108">
        <v>2681</v>
      </c>
      <c r="C5" s="35">
        <v>2985</v>
      </c>
      <c r="D5" s="35">
        <v>1195</v>
      </c>
      <c r="E5" s="35">
        <v>4476</v>
      </c>
      <c r="F5" s="35">
        <v>302</v>
      </c>
      <c r="G5" s="35">
        <v>783</v>
      </c>
      <c r="H5" s="35">
        <v>22</v>
      </c>
      <c r="I5" s="35">
        <v>233</v>
      </c>
      <c r="J5" s="35">
        <v>0</v>
      </c>
      <c r="K5" s="35">
        <v>0</v>
      </c>
      <c r="L5" s="35">
        <v>78</v>
      </c>
      <c r="M5" s="35">
        <v>512</v>
      </c>
      <c r="N5" s="35">
        <f t="shared" ref="N5:N25" si="0">SUM(B5:M5)</f>
        <v>13267</v>
      </c>
      <c r="O5" s="35">
        <v>378</v>
      </c>
      <c r="P5" s="35">
        <v>74</v>
      </c>
      <c r="Q5" s="35">
        <f t="shared" ref="Q5:Q25" si="1">SUM(N5:P5)</f>
        <v>13719</v>
      </c>
      <c r="R5" s="35">
        <v>2</v>
      </c>
      <c r="S5" s="35">
        <v>0</v>
      </c>
      <c r="T5" s="35">
        <v>227</v>
      </c>
      <c r="U5" s="35">
        <v>6</v>
      </c>
      <c r="V5" s="35">
        <v>1</v>
      </c>
      <c r="W5" s="35">
        <v>2</v>
      </c>
      <c r="X5" s="35">
        <v>11</v>
      </c>
      <c r="Y5" s="35">
        <v>0</v>
      </c>
      <c r="Z5" s="35">
        <v>257</v>
      </c>
      <c r="AA5" s="35">
        <v>246</v>
      </c>
      <c r="AB5" s="35">
        <v>7</v>
      </c>
      <c r="AC5" s="35">
        <v>0</v>
      </c>
      <c r="AD5" s="35">
        <v>0</v>
      </c>
      <c r="AE5" s="35">
        <f t="shared" ref="AE5:AE25" si="2">SUM(R5:AD5)</f>
        <v>759</v>
      </c>
      <c r="AF5" s="35">
        <v>10</v>
      </c>
      <c r="AG5" s="35">
        <v>0</v>
      </c>
      <c r="AH5" s="35">
        <f>SUM(Q5,AE5,AF5)</f>
        <v>14488</v>
      </c>
      <c r="AI5" s="36" t="s">
        <v>22</v>
      </c>
    </row>
    <row r="6" spans="1:35" x14ac:dyDescent="0.25">
      <c r="A6" s="34" t="s">
        <v>17</v>
      </c>
      <c r="B6" s="108">
        <v>2278</v>
      </c>
      <c r="C6" s="35">
        <v>2884</v>
      </c>
      <c r="D6" s="35">
        <v>758</v>
      </c>
      <c r="E6" s="35">
        <v>4557</v>
      </c>
      <c r="F6" s="35">
        <v>114</v>
      </c>
      <c r="G6" s="35">
        <v>638</v>
      </c>
      <c r="H6" s="35">
        <v>31</v>
      </c>
      <c r="I6" s="35">
        <v>594</v>
      </c>
      <c r="J6" s="35">
        <v>0</v>
      </c>
      <c r="K6" s="35">
        <v>0</v>
      </c>
      <c r="L6" s="35">
        <v>6</v>
      </c>
      <c r="M6" s="35">
        <v>15</v>
      </c>
      <c r="N6" s="35">
        <f t="shared" si="0"/>
        <v>11875</v>
      </c>
      <c r="O6" s="35">
        <v>255</v>
      </c>
      <c r="P6" s="35">
        <v>40</v>
      </c>
      <c r="Q6" s="35">
        <f t="shared" si="1"/>
        <v>12170</v>
      </c>
      <c r="R6" s="35">
        <v>10</v>
      </c>
      <c r="S6" s="35">
        <v>3</v>
      </c>
      <c r="T6" s="35">
        <v>342</v>
      </c>
      <c r="U6" s="35">
        <v>8</v>
      </c>
      <c r="V6" s="35">
        <v>0</v>
      </c>
      <c r="W6" s="35">
        <v>0</v>
      </c>
      <c r="X6" s="35">
        <v>3</v>
      </c>
      <c r="Y6" s="35">
        <v>0</v>
      </c>
      <c r="Z6" s="35">
        <v>171</v>
      </c>
      <c r="AA6" s="35">
        <v>153</v>
      </c>
      <c r="AB6" s="35">
        <v>10</v>
      </c>
      <c r="AC6" s="35">
        <v>0</v>
      </c>
      <c r="AD6" s="35">
        <v>0</v>
      </c>
      <c r="AE6" s="35">
        <f t="shared" si="2"/>
        <v>700</v>
      </c>
      <c r="AF6" s="35">
        <v>10</v>
      </c>
      <c r="AG6" s="35">
        <v>0</v>
      </c>
      <c r="AH6" s="35">
        <f t="shared" ref="AH6:AH25" si="3">SUM(Q6,AE6,AF6)</f>
        <v>12880</v>
      </c>
      <c r="AI6" s="36" t="s">
        <v>17</v>
      </c>
    </row>
    <row r="7" spans="1:35" x14ac:dyDescent="0.25">
      <c r="A7" s="34" t="s">
        <v>110</v>
      </c>
      <c r="B7" s="108">
        <v>14651</v>
      </c>
      <c r="C7" s="35">
        <v>12373</v>
      </c>
      <c r="D7" s="35">
        <v>3885</v>
      </c>
      <c r="E7" s="35">
        <v>12999</v>
      </c>
      <c r="F7" s="35">
        <v>689</v>
      </c>
      <c r="G7" s="35">
        <v>2394</v>
      </c>
      <c r="H7" s="35">
        <v>141</v>
      </c>
      <c r="I7" s="35">
        <v>895</v>
      </c>
      <c r="J7" s="35">
        <v>2</v>
      </c>
      <c r="K7" s="35">
        <v>12</v>
      </c>
      <c r="L7" s="35">
        <v>434</v>
      </c>
      <c r="M7" s="35">
        <v>575</v>
      </c>
      <c r="N7" s="35">
        <f t="shared" si="0"/>
        <v>49050</v>
      </c>
      <c r="O7" s="35">
        <v>1600</v>
      </c>
      <c r="P7" s="35">
        <v>70</v>
      </c>
      <c r="Q7" s="35">
        <f t="shared" si="1"/>
        <v>50720</v>
      </c>
      <c r="R7" s="35">
        <v>620</v>
      </c>
      <c r="S7" s="35">
        <v>4</v>
      </c>
      <c r="T7" s="35">
        <v>571</v>
      </c>
      <c r="U7" s="35">
        <v>105</v>
      </c>
      <c r="V7" s="35">
        <v>0</v>
      </c>
      <c r="W7" s="35">
        <v>22</v>
      </c>
      <c r="X7" s="35">
        <v>12</v>
      </c>
      <c r="Y7" s="35">
        <v>0</v>
      </c>
      <c r="Z7" s="35">
        <v>1566</v>
      </c>
      <c r="AA7" s="35">
        <v>385</v>
      </c>
      <c r="AB7" s="35">
        <v>87</v>
      </c>
      <c r="AC7" s="35">
        <v>0</v>
      </c>
      <c r="AD7" s="35">
        <v>0</v>
      </c>
      <c r="AE7" s="35">
        <f t="shared" si="2"/>
        <v>3372</v>
      </c>
      <c r="AF7" s="35">
        <v>10</v>
      </c>
      <c r="AG7" s="35">
        <v>0</v>
      </c>
      <c r="AH7" s="35">
        <f t="shared" si="3"/>
        <v>54102</v>
      </c>
      <c r="AI7" s="36" t="s">
        <v>8</v>
      </c>
    </row>
    <row r="8" spans="1:35" x14ac:dyDescent="0.25">
      <c r="A8" s="34" t="s">
        <v>111</v>
      </c>
      <c r="B8" s="138">
        <v>5787</v>
      </c>
      <c r="C8" s="35">
        <v>5868</v>
      </c>
      <c r="D8" s="35">
        <v>2388</v>
      </c>
      <c r="E8" s="35">
        <v>7894</v>
      </c>
      <c r="F8" s="35">
        <v>457</v>
      </c>
      <c r="G8" s="35">
        <v>1098</v>
      </c>
      <c r="H8" s="35">
        <v>44</v>
      </c>
      <c r="I8" s="35">
        <v>411</v>
      </c>
      <c r="J8" s="35">
        <v>0</v>
      </c>
      <c r="K8" s="35">
        <v>1</v>
      </c>
      <c r="L8" s="35">
        <v>209</v>
      </c>
      <c r="M8" s="35">
        <v>5900</v>
      </c>
      <c r="N8" s="35">
        <f t="shared" si="0"/>
        <v>30057</v>
      </c>
      <c r="O8" s="35">
        <v>924</v>
      </c>
      <c r="P8" s="35">
        <v>54</v>
      </c>
      <c r="Q8" s="35">
        <f t="shared" si="1"/>
        <v>31035</v>
      </c>
      <c r="R8" s="35">
        <v>14</v>
      </c>
      <c r="S8" s="35">
        <v>3</v>
      </c>
      <c r="T8" s="35">
        <v>406</v>
      </c>
      <c r="U8" s="35">
        <v>17</v>
      </c>
      <c r="V8" s="35">
        <v>0</v>
      </c>
      <c r="W8" s="35">
        <v>17</v>
      </c>
      <c r="X8" s="35">
        <v>7</v>
      </c>
      <c r="Y8" s="35">
        <v>0</v>
      </c>
      <c r="Z8" s="35">
        <v>794</v>
      </c>
      <c r="AA8" s="35">
        <v>352</v>
      </c>
      <c r="AB8" s="35">
        <v>16</v>
      </c>
      <c r="AC8" s="35">
        <v>0</v>
      </c>
      <c r="AD8" s="35">
        <v>0</v>
      </c>
      <c r="AE8" s="35">
        <f t="shared" si="2"/>
        <v>1626</v>
      </c>
      <c r="AF8" s="35">
        <v>10</v>
      </c>
      <c r="AG8" s="35">
        <v>0</v>
      </c>
      <c r="AH8" s="35">
        <f t="shared" si="3"/>
        <v>32671</v>
      </c>
      <c r="AI8" s="36" t="s">
        <v>12</v>
      </c>
    </row>
    <row r="9" spans="1:35" x14ac:dyDescent="0.25">
      <c r="A9" s="37" t="s">
        <v>112</v>
      </c>
      <c r="B9" s="108">
        <v>3396</v>
      </c>
      <c r="C9" s="38">
        <v>2536</v>
      </c>
      <c r="D9" s="35">
        <v>1280</v>
      </c>
      <c r="E9" s="35">
        <v>4537</v>
      </c>
      <c r="F9" s="35">
        <v>340</v>
      </c>
      <c r="G9" s="35">
        <v>705</v>
      </c>
      <c r="H9" s="35">
        <v>37</v>
      </c>
      <c r="I9" s="35">
        <v>228</v>
      </c>
      <c r="J9" s="35">
        <v>0</v>
      </c>
      <c r="K9" s="35">
        <v>0</v>
      </c>
      <c r="L9" s="35">
        <v>98</v>
      </c>
      <c r="M9" s="35">
        <v>375</v>
      </c>
      <c r="N9" s="35">
        <f t="shared" si="0"/>
        <v>13532</v>
      </c>
      <c r="O9" s="35">
        <v>326</v>
      </c>
      <c r="P9" s="35">
        <v>74</v>
      </c>
      <c r="Q9" s="35">
        <f t="shared" si="1"/>
        <v>13932</v>
      </c>
      <c r="R9" s="35">
        <v>5</v>
      </c>
      <c r="S9" s="35">
        <v>1</v>
      </c>
      <c r="T9" s="35">
        <v>238</v>
      </c>
      <c r="U9" s="35">
        <v>2</v>
      </c>
      <c r="V9" s="35">
        <v>0</v>
      </c>
      <c r="W9" s="35">
        <v>2</v>
      </c>
      <c r="X9" s="35">
        <v>3</v>
      </c>
      <c r="Y9" s="35">
        <v>0</v>
      </c>
      <c r="Z9" s="35">
        <v>345</v>
      </c>
      <c r="AA9" s="35">
        <v>195</v>
      </c>
      <c r="AB9" s="35">
        <v>10</v>
      </c>
      <c r="AC9" s="35">
        <v>0</v>
      </c>
      <c r="AD9" s="35">
        <v>0</v>
      </c>
      <c r="AE9" s="35">
        <f t="shared" si="2"/>
        <v>801</v>
      </c>
      <c r="AF9" s="35">
        <v>10</v>
      </c>
      <c r="AG9" s="35">
        <v>0</v>
      </c>
      <c r="AH9" s="35">
        <f t="shared" si="3"/>
        <v>14743</v>
      </c>
      <c r="AI9" s="37" t="s">
        <v>68</v>
      </c>
    </row>
    <row r="10" spans="1:35" x14ac:dyDescent="0.25">
      <c r="A10" s="34" t="s">
        <v>113</v>
      </c>
      <c r="B10" s="138">
        <v>2796</v>
      </c>
      <c r="C10" s="35">
        <v>3683</v>
      </c>
      <c r="D10" s="35">
        <v>1387</v>
      </c>
      <c r="E10" s="35">
        <v>5799</v>
      </c>
      <c r="F10" s="35">
        <v>131</v>
      </c>
      <c r="G10" s="35">
        <v>704</v>
      </c>
      <c r="H10" s="35">
        <v>27</v>
      </c>
      <c r="I10" s="35">
        <v>338</v>
      </c>
      <c r="J10" s="35">
        <v>1</v>
      </c>
      <c r="K10" s="35">
        <v>0</v>
      </c>
      <c r="L10" s="35">
        <v>77</v>
      </c>
      <c r="M10" s="35">
        <v>1</v>
      </c>
      <c r="N10" s="35">
        <f t="shared" si="0"/>
        <v>14944</v>
      </c>
      <c r="O10" s="35">
        <v>770</v>
      </c>
      <c r="P10" s="35">
        <v>73</v>
      </c>
      <c r="Q10" s="35">
        <f t="shared" si="1"/>
        <v>15787</v>
      </c>
      <c r="R10" s="35">
        <v>16</v>
      </c>
      <c r="S10" s="35">
        <v>3</v>
      </c>
      <c r="T10" s="35">
        <v>323</v>
      </c>
      <c r="U10" s="35">
        <v>7</v>
      </c>
      <c r="V10" s="35">
        <v>0</v>
      </c>
      <c r="W10" s="35">
        <v>0</v>
      </c>
      <c r="X10" s="35">
        <v>2</v>
      </c>
      <c r="Y10" s="35">
        <v>0</v>
      </c>
      <c r="Z10" s="35">
        <v>347</v>
      </c>
      <c r="AA10" s="35">
        <v>299</v>
      </c>
      <c r="AB10" s="35">
        <v>13</v>
      </c>
      <c r="AC10" s="35">
        <v>0</v>
      </c>
      <c r="AD10" s="35">
        <v>0</v>
      </c>
      <c r="AE10" s="35">
        <f t="shared" si="2"/>
        <v>1010</v>
      </c>
      <c r="AF10" s="35">
        <v>10</v>
      </c>
      <c r="AG10" s="35">
        <v>0</v>
      </c>
      <c r="AH10" s="35">
        <f t="shared" si="3"/>
        <v>16807</v>
      </c>
      <c r="AI10" s="36" t="s">
        <v>9</v>
      </c>
    </row>
    <row r="11" spans="1:35" x14ac:dyDescent="0.25">
      <c r="A11" s="34" t="s">
        <v>15</v>
      </c>
      <c r="B11" s="108">
        <v>4397</v>
      </c>
      <c r="C11" s="35">
        <v>3461</v>
      </c>
      <c r="D11" s="35">
        <v>1991</v>
      </c>
      <c r="E11" s="35">
        <v>4943</v>
      </c>
      <c r="F11" s="35">
        <v>1287</v>
      </c>
      <c r="G11" s="35">
        <v>676</v>
      </c>
      <c r="H11" s="35">
        <v>31</v>
      </c>
      <c r="I11" s="35">
        <v>235</v>
      </c>
      <c r="J11" s="35">
        <v>0</v>
      </c>
      <c r="K11" s="35">
        <v>0</v>
      </c>
      <c r="L11" s="35">
        <v>77</v>
      </c>
      <c r="M11" s="35">
        <v>56</v>
      </c>
      <c r="N11" s="35">
        <f t="shared" si="0"/>
        <v>17154</v>
      </c>
      <c r="O11" s="35">
        <v>487</v>
      </c>
      <c r="P11" s="35">
        <v>75</v>
      </c>
      <c r="Q11" s="35">
        <f t="shared" si="1"/>
        <v>17716</v>
      </c>
      <c r="R11" s="35">
        <v>318</v>
      </c>
      <c r="S11" s="35">
        <v>0</v>
      </c>
      <c r="T11" s="35">
        <v>249</v>
      </c>
      <c r="U11" s="35">
        <v>7</v>
      </c>
      <c r="V11" s="35">
        <v>0</v>
      </c>
      <c r="W11" s="35">
        <v>26</v>
      </c>
      <c r="X11" s="35">
        <v>12</v>
      </c>
      <c r="Y11" s="35">
        <v>0</v>
      </c>
      <c r="Z11" s="35">
        <v>596</v>
      </c>
      <c r="AA11" s="35">
        <v>291</v>
      </c>
      <c r="AB11" s="35">
        <v>11</v>
      </c>
      <c r="AC11" s="35">
        <v>0</v>
      </c>
      <c r="AD11" s="35">
        <v>0</v>
      </c>
      <c r="AE11" s="35">
        <f t="shared" si="2"/>
        <v>1510</v>
      </c>
      <c r="AF11" s="35">
        <v>10</v>
      </c>
      <c r="AG11" s="35">
        <v>0</v>
      </c>
      <c r="AH11" s="35">
        <f>SUM(Q11,AE11,AF11)</f>
        <v>19236</v>
      </c>
      <c r="AI11" s="36" t="s">
        <v>15</v>
      </c>
    </row>
    <row r="12" spans="1:35" x14ac:dyDescent="0.25">
      <c r="A12" s="34" t="s">
        <v>114</v>
      </c>
      <c r="B12" s="108">
        <v>6141</v>
      </c>
      <c r="C12" s="35">
        <v>5278</v>
      </c>
      <c r="D12" s="35">
        <v>2037</v>
      </c>
      <c r="E12" s="35">
        <v>7814</v>
      </c>
      <c r="F12" s="35">
        <v>430</v>
      </c>
      <c r="G12" s="35">
        <v>1201</v>
      </c>
      <c r="H12" s="35">
        <v>25</v>
      </c>
      <c r="I12" s="35">
        <v>342</v>
      </c>
      <c r="J12" s="35">
        <v>1</v>
      </c>
      <c r="K12" s="35">
        <v>48</v>
      </c>
      <c r="L12" s="38">
        <v>219</v>
      </c>
      <c r="M12" s="35">
        <v>8890</v>
      </c>
      <c r="N12" s="35">
        <f t="shared" si="0"/>
        <v>32426</v>
      </c>
      <c r="O12" s="35">
        <v>724</v>
      </c>
      <c r="P12" s="35">
        <v>84</v>
      </c>
      <c r="Q12" s="35">
        <f t="shared" si="1"/>
        <v>33234</v>
      </c>
      <c r="R12" s="35">
        <v>20</v>
      </c>
      <c r="S12" s="35">
        <v>0</v>
      </c>
      <c r="T12" s="35">
        <v>287</v>
      </c>
      <c r="U12" s="35">
        <v>8</v>
      </c>
      <c r="V12" s="35">
        <v>0</v>
      </c>
      <c r="W12" s="35">
        <v>1</v>
      </c>
      <c r="X12" s="35">
        <v>4</v>
      </c>
      <c r="Y12" s="35">
        <v>0</v>
      </c>
      <c r="Z12" s="35">
        <v>500</v>
      </c>
      <c r="AA12" s="35">
        <v>321</v>
      </c>
      <c r="AB12" s="35">
        <v>30</v>
      </c>
      <c r="AC12" s="35">
        <v>0</v>
      </c>
      <c r="AD12" s="35">
        <v>0</v>
      </c>
      <c r="AE12" s="35">
        <f t="shared" si="2"/>
        <v>1171</v>
      </c>
      <c r="AF12" s="35">
        <v>10</v>
      </c>
      <c r="AG12" s="35">
        <v>0</v>
      </c>
      <c r="AH12" s="35">
        <f>SUM(Q12,AE12,AF12)</f>
        <v>34415</v>
      </c>
      <c r="AI12" s="36" t="s">
        <v>20</v>
      </c>
    </row>
    <row r="13" spans="1:35" x14ac:dyDescent="0.25">
      <c r="A13" s="34" t="s">
        <v>115</v>
      </c>
      <c r="B13" s="108">
        <v>3625</v>
      </c>
      <c r="C13" s="35">
        <v>3691</v>
      </c>
      <c r="D13" s="35">
        <v>1437</v>
      </c>
      <c r="E13" s="35">
        <v>6167</v>
      </c>
      <c r="F13" s="35">
        <v>210</v>
      </c>
      <c r="G13" s="35">
        <v>1066</v>
      </c>
      <c r="H13" s="35">
        <v>34</v>
      </c>
      <c r="I13" s="35">
        <v>309</v>
      </c>
      <c r="J13" s="35">
        <v>0</v>
      </c>
      <c r="K13" s="35">
        <v>0</v>
      </c>
      <c r="L13" s="35">
        <v>238</v>
      </c>
      <c r="M13" s="35">
        <v>247</v>
      </c>
      <c r="N13" s="35">
        <f t="shared" si="0"/>
        <v>17024</v>
      </c>
      <c r="O13" s="35">
        <v>447</v>
      </c>
      <c r="P13" s="35">
        <v>73</v>
      </c>
      <c r="Q13" s="35">
        <f t="shared" si="1"/>
        <v>17544</v>
      </c>
      <c r="R13" s="35">
        <v>20</v>
      </c>
      <c r="S13" s="35">
        <v>2</v>
      </c>
      <c r="T13" s="35">
        <v>206</v>
      </c>
      <c r="U13" s="35">
        <v>10</v>
      </c>
      <c r="V13" s="35">
        <v>0</v>
      </c>
      <c r="W13" s="35">
        <v>0</v>
      </c>
      <c r="X13" s="35">
        <v>1</v>
      </c>
      <c r="Y13" s="35">
        <v>0</v>
      </c>
      <c r="Z13" s="35">
        <v>503</v>
      </c>
      <c r="AA13" s="35">
        <v>282</v>
      </c>
      <c r="AB13" s="35">
        <v>13</v>
      </c>
      <c r="AC13" s="35">
        <v>0</v>
      </c>
      <c r="AD13" s="35">
        <v>0</v>
      </c>
      <c r="AE13" s="35">
        <f t="shared" si="2"/>
        <v>1037</v>
      </c>
      <c r="AF13" s="35">
        <v>10</v>
      </c>
      <c r="AG13" s="35">
        <v>0</v>
      </c>
      <c r="AH13" s="35">
        <f>SUM(Q13,AE13,AF13)</f>
        <v>18591</v>
      </c>
      <c r="AI13" s="36" t="s">
        <v>14</v>
      </c>
    </row>
    <row r="14" spans="1:35" x14ac:dyDescent="0.25">
      <c r="A14" s="34" t="s">
        <v>116</v>
      </c>
      <c r="B14" s="108">
        <v>5516</v>
      </c>
      <c r="C14" s="35">
        <v>5074</v>
      </c>
      <c r="D14" s="35">
        <v>2030</v>
      </c>
      <c r="E14" s="35">
        <v>6813</v>
      </c>
      <c r="F14" s="35">
        <v>319</v>
      </c>
      <c r="G14" s="35">
        <v>1105</v>
      </c>
      <c r="H14" s="35">
        <v>70</v>
      </c>
      <c r="I14" s="35">
        <v>507</v>
      </c>
      <c r="J14" s="35">
        <v>0</v>
      </c>
      <c r="K14" s="35">
        <v>30</v>
      </c>
      <c r="L14" s="35">
        <v>204</v>
      </c>
      <c r="M14" s="35">
        <v>250</v>
      </c>
      <c r="N14" s="35">
        <f t="shared" si="0"/>
        <v>21918</v>
      </c>
      <c r="O14" s="35">
        <v>1052</v>
      </c>
      <c r="P14" s="35">
        <v>20</v>
      </c>
      <c r="Q14" s="35">
        <f t="shared" si="1"/>
        <v>22990</v>
      </c>
      <c r="R14" s="35">
        <v>84</v>
      </c>
      <c r="S14" s="35">
        <v>2</v>
      </c>
      <c r="T14" s="35">
        <v>408</v>
      </c>
      <c r="U14" s="35">
        <v>18</v>
      </c>
      <c r="V14" s="35">
        <v>1</v>
      </c>
      <c r="W14" s="35">
        <v>10</v>
      </c>
      <c r="X14" s="35">
        <v>4</v>
      </c>
      <c r="Y14" s="35">
        <v>0</v>
      </c>
      <c r="Z14" s="35">
        <v>679</v>
      </c>
      <c r="AA14" s="35">
        <v>296</v>
      </c>
      <c r="AB14" s="35">
        <v>18</v>
      </c>
      <c r="AC14" s="35">
        <v>0</v>
      </c>
      <c r="AD14" s="35">
        <v>0</v>
      </c>
      <c r="AE14" s="35">
        <f t="shared" si="2"/>
        <v>1520</v>
      </c>
      <c r="AF14" s="35">
        <v>10</v>
      </c>
      <c r="AG14" s="35">
        <v>0</v>
      </c>
      <c r="AH14" s="35">
        <f t="shared" si="3"/>
        <v>24520</v>
      </c>
      <c r="AI14" s="36" t="s">
        <v>19</v>
      </c>
    </row>
    <row r="15" spans="1:35" x14ac:dyDescent="0.25">
      <c r="A15" s="34" t="s">
        <v>117</v>
      </c>
      <c r="B15" s="108">
        <v>2792</v>
      </c>
      <c r="C15" s="35">
        <v>3423</v>
      </c>
      <c r="D15" s="35">
        <v>1953</v>
      </c>
      <c r="E15" s="35">
        <v>6077</v>
      </c>
      <c r="F15" s="35">
        <v>162</v>
      </c>
      <c r="G15" s="35">
        <v>746</v>
      </c>
      <c r="H15" s="35">
        <v>33</v>
      </c>
      <c r="I15" s="35">
        <v>244</v>
      </c>
      <c r="J15" s="35">
        <v>0</v>
      </c>
      <c r="K15" s="35">
        <v>0</v>
      </c>
      <c r="L15" s="35">
        <v>71</v>
      </c>
      <c r="M15" s="35">
        <v>299</v>
      </c>
      <c r="N15" s="35">
        <f t="shared" si="0"/>
        <v>15800</v>
      </c>
      <c r="O15" s="35">
        <v>411</v>
      </c>
      <c r="P15" s="35">
        <v>64</v>
      </c>
      <c r="Q15" s="35">
        <f t="shared" si="1"/>
        <v>16275</v>
      </c>
      <c r="R15" s="35">
        <v>10</v>
      </c>
      <c r="S15" s="35">
        <v>0</v>
      </c>
      <c r="T15" s="35">
        <v>227</v>
      </c>
      <c r="U15" s="35">
        <v>6</v>
      </c>
      <c r="V15" s="35">
        <v>1</v>
      </c>
      <c r="W15" s="35">
        <v>0</v>
      </c>
      <c r="X15" s="35">
        <v>1</v>
      </c>
      <c r="Y15" s="35">
        <v>0</v>
      </c>
      <c r="Z15" s="35">
        <v>341</v>
      </c>
      <c r="AA15" s="35">
        <v>314</v>
      </c>
      <c r="AB15" s="35">
        <v>48</v>
      </c>
      <c r="AC15" s="35">
        <v>0</v>
      </c>
      <c r="AD15" s="35">
        <v>0</v>
      </c>
      <c r="AE15" s="35">
        <f t="shared" si="2"/>
        <v>948</v>
      </c>
      <c r="AF15" s="35">
        <v>10</v>
      </c>
      <c r="AG15" s="35">
        <v>0</v>
      </c>
      <c r="AH15" s="35">
        <f t="shared" si="3"/>
        <v>17233</v>
      </c>
      <c r="AI15" s="36" t="s">
        <v>21</v>
      </c>
    </row>
    <row r="16" spans="1:35" x14ac:dyDescent="0.25">
      <c r="A16" s="34" t="s">
        <v>118</v>
      </c>
      <c r="B16" s="139">
        <v>82</v>
      </c>
      <c r="C16" s="38">
        <v>41</v>
      </c>
      <c r="D16" s="35">
        <v>9</v>
      </c>
      <c r="E16" s="35">
        <v>124</v>
      </c>
      <c r="F16" s="38">
        <v>1</v>
      </c>
      <c r="G16" s="38">
        <v>18</v>
      </c>
      <c r="H16" s="38">
        <v>28</v>
      </c>
      <c r="I16">
        <v>83</v>
      </c>
      <c r="J16" s="35">
        <v>0</v>
      </c>
      <c r="K16" s="35">
        <v>0</v>
      </c>
      <c r="L16">
        <v>0</v>
      </c>
      <c r="M16">
        <v>3</v>
      </c>
      <c r="N16" s="35">
        <f t="shared" si="0"/>
        <v>389</v>
      </c>
      <c r="O16" s="38">
        <v>0</v>
      </c>
      <c r="P16" s="38">
        <v>0</v>
      </c>
      <c r="Q16" s="35">
        <f t="shared" si="1"/>
        <v>389</v>
      </c>
      <c r="R16" s="38">
        <v>0</v>
      </c>
      <c r="S16" s="38">
        <v>9</v>
      </c>
      <c r="T16" s="38">
        <v>11</v>
      </c>
      <c r="U16" s="38">
        <v>0</v>
      </c>
      <c r="V16" s="35">
        <v>0</v>
      </c>
      <c r="W16" s="35">
        <v>1</v>
      </c>
      <c r="X16" s="35">
        <v>0</v>
      </c>
      <c r="Y16" s="35">
        <v>0</v>
      </c>
      <c r="Z16" s="35">
        <v>32</v>
      </c>
      <c r="AA16" s="35">
        <v>29</v>
      </c>
      <c r="AB16" s="35">
        <v>1</v>
      </c>
      <c r="AC16" s="35">
        <v>0</v>
      </c>
      <c r="AD16" s="35">
        <v>0</v>
      </c>
      <c r="AE16" s="35">
        <f t="shared" si="2"/>
        <v>83</v>
      </c>
      <c r="AF16" s="35">
        <v>0</v>
      </c>
      <c r="AG16" s="35">
        <v>0</v>
      </c>
      <c r="AH16" s="35">
        <f t="shared" si="3"/>
        <v>472</v>
      </c>
      <c r="AI16" s="36" t="s">
        <v>119</v>
      </c>
    </row>
    <row r="17" spans="1:35" x14ac:dyDescent="0.25">
      <c r="A17" s="34" t="s">
        <v>13</v>
      </c>
      <c r="B17" s="108">
        <v>3494</v>
      </c>
      <c r="C17" s="35">
        <v>3642</v>
      </c>
      <c r="D17" s="35">
        <v>1321</v>
      </c>
      <c r="E17" s="35">
        <v>6672</v>
      </c>
      <c r="F17" s="35">
        <v>286</v>
      </c>
      <c r="G17" s="35">
        <v>922</v>
      </c>
      <c r="H17" s="35">
        <v>27</v>
      </c>
      <c r="I17" s="35">
        <v>306</v>
      </c>
      <c r="J17" s="35">
        <v>0</v>
      </c>
      <c r="K17" s="35">
        <v>23</v>
      </c>
      <c r="L17" s="35">
        <v>276</v>
      </c>
      <c r="M17" s="35">
        <v>512</v>
      </c>
      <c r="N17" s="35">
        <f t="shared" si="0"/>
        <v>17481</v>
      </c>
      <c r="O17" s="35">
        <v>395</v>
      </c>
      <c r="P17" s="35">
        <v>109</v>
      </c>
      <c r="Q17" s="35">
        <f t="shared" si="1"/>
        <v>17985</v>
      </c>
      <c r="R17" s="35">
        <v>9</v>
      </c>
      <c r="S17" s="35">
        <v>0</v>
      </c>
      <c r="T17" s="35">
        <v>159</v>
      </c>
      <c r="U17" s="35">
        <v>8</v>
      </c>
      <c r="V17" s="35">
        <v>0</v>
      </c>
      <c r="W17" s="35">
        <v>13</v>
      </c>
      <c r="X17" s="35">
        <v>4</v>
      </c>
      <c r="Y17" s="35">
        <v>0</v>
      </c>
      <c r="Z17" s="35">
        <v>484</v>
      </c>
      <c r="AA17" s="35">
        <v>216</v>
      </c>
      <c r="AB17" s="35">
        <v>7</v>
      </c>
      <c r="AC17" s="35">
        <v>0</v>
      </c>
      <c r="AD17" s="35">
        <v>0</v>
      </c>
      <c r="AE17" s="35">
        <f t="shared" si="2"/>
        <v>900</v>
      </c>
      <c r="AF17" s="35">
        <v>10</v>
      </c>
      <c r="AG17" s="35">
        <v>0</v>
      </c>
      <c r="AH17" s="35">
        <f t="shared" si="3"/>
        <v>18895</v>
      </c>
      <c r="AI17" s="36" t="s">
        <v>13</v>
      </c>
    </row>
    <row r="18" spans="1:35" x14ac:dyDescent="0.25">
      <c r="A18" s="34" t="s">
        <v>120</v>
      </c>
      <c r="B18" s="108">
        <v>3472</v>
      </c>
      <c r="C18" s="35">
        <v>4114</v>
      </c>
      <c r="D18" s="35">
        <v>1786</v>
      </c>
      <c r="E18" s="35">
        <v>5920</v>
      </c>
      <c r="F18" s="35">
        <v>190</v>
      </c>
      <c r="G18" s="35">
        <v>655</v>
      </c>
      <c r="H18" s="35">
        <v>316</v>
      </c>
      <c r="I18" s="35">
        <v>2675</v>
      </c>
      <c r="J18" s="35">
        <v>0</v>
      </c>
      <c r="K18" s="35">
        <v>1</v>
      </c>
      <c r="L18" s="35">
        <v>67</v>
      </c>
      <c r="M18" s="35">
        <v>172</v>
      </c>
      <c r="N18" s="35">
        <f t="shared" si="0"/>
        <v>19368</v>
      </c>
      <c r="O18" s="35">
        <v>610</v>
      </c>
      <c r="P18" s="35">
        <v>50</v>
      </c>
      <c r="Q18" s="35">
        <f t="shared" si="1"/>
        <v>20028</v>
      </c>
      <c r="R18" s="35">
        <v>127</v>
      </c>
      <c r="S18" s="35">
        <v>4</v>
      </c>
      <c r="T18" s="35">
        <v>1433</v>
      </c>
      <c r="U18" s="35">
        <v>9</v>
      </c>
      <c r="V18" s="35">
        <v>0</v>
      </c>
      <c r="W18" s="35">
        <v>6</v>
      </c>
      <c r="X18" s="35">
        <v>10</v>
      </c>
      <c r="Y18" s="35">
        <v>0</v>
      </c>
      <c r="Z18" s="35">
        <v>521</v>
      </c>
      <c r="AA18" s="35">
        <v>235</v>
      </c>
      <c r="AB18" s="35">
        <v>36</v>
      </c>
      <c r="AC18" s="35">
        <v>0</v>
      </c>
      <c r="AD18" s="35">
        <v>0</v>
      </c>
      <c r="AE18" s="35">
        <f t="shared" si="2"/>
        <v>2381</v>
      </c>
      <c r="AF18" s="35">
        <v>10</v>
      </c>
      <c r="AG18" s="35">
        <v>0</v>
      </c>
      <c r="AH18" s="35">
        <f t="shared" si="3"/>
        <v>22419</v>
      </c>
      <c r="AI18" s="36" t="s">
        <v>10</v>
      </c>
    </row>
    <row r="19" spans="1:35" x14ac:dyDescent="0.25">
      <c r="A19" s="34" t="s">
        <v>121</v>
      </c>
      <c r="B19" s="108">
        <v>1393</v>
      </c>
      <c r="C19" s="35">
        <v>2418</v>
      </c>
      <c r="D19" s="35">
        <v>644</v>
      </c>
      <c r="E19" s="35">
        <v>4278</v>
      </c>
      <c r="F19" s="35">
        <v>141</v>
      </c>
      <c r="G19" s="35">
        <v>602</v>
      </c>
      <c r="H19" s="35">
        <v>13</v>
      </c>
      <c r="I19" s="35">
        <v>124</v>
      </c>
      <c r="J19" s="35">
        <v>0</v>
      </c>
      <c r="K19" s="35">
        <v>0</v>
      </c>
      <c r="L19" s="35">
        <v>133</v>
      </c>
      <c r="M19" s="35">
        <v>63</v>
      </c>
      <c r="N19" s="35">
        <f>SUM(B19:M19)</f>
        <v>9809</v>
      </c>
      <c r="O19" s="35">
        <v>48</v>
      </c>
      <c r="P19" s="35">
        <v>9</v>
      </c>
      <c r="Q19" s="35">
        <f>SUM(N19:P19)</f>
        <v>9866</v>
      </c>
      <c r="R19" s="35">
        <v>4</v>
      </c>
      <c r="S19" s="35">
        <v>1</v>
      </c>
      <c r="T19" s="35">
        <v>136</v>
      </c>
      <c r="U19" s="35">
        <v>12</v>
      </c>
      <c r="V19" s="35">
        <v>0</v>
      </c>
      <c r="W19" s="35">
        <v>1</v>
      </c>
      <c r="X19" s="35">
        <v>4</v>
      </c>
      <c r="Y19" s="35">
        <v>0</v>
      </c>
      <c r="Z19" s="35">
        <v>237</v>
      </c>
      <c r="AA19" s="35">
        <v>247</v>
      </c>
      <c r="AB19" s="35">
        <v>2</v>
      </c>
      <c r="AC19" s="35">
        <v>0</v>
      </c>
      <c r="AD19" s="35">
        <v>0</v>
      </c>
      <c r="AE19" s="35">
        <f t="shared" si="2"/>
        <v>644</v>
      </c>
      <c r="AF19" s="35">
        <v>10</v>
      </c>
      <c r="AG19" s="35">
        <v>0</v>
      </c>
      <c r="AH19" s="35">
        <f t="shared" si="3"/>
        <v>10520</v>
      </c>
      <c r="AI19" s="36" t="s">
        <v>16</v>
      </c>
    </row>
    <row r="20" spans="1:35" x14ac:dyDescent="0.25">
      <c r="A20" s="34" t="s">
        <v>51</v>
      </c>
      <c r="B20" s="108">
        <v>5</v>
      </c>
      <c r="C20" s="35">
        <v>0</v>
      </c>
      <c r="D20" s="35">
        <v>30</v>
      </c>
      <c r="E20" s="35">
        <v>290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M20" s="35">
        <v>0</v>
      </c>
      <c r="N20" s="35">
        <f>SUM(B20:M20)</f>
        <v>325</v>
      </c>
      <c r="O20" s="35">
        <v>0</v>
      </c>
      <c r="P20" s="35">
        <v>2</v>
      </c>
      <c r="Q20" s="35">
        <f t="shared" si="1"/>
        <v>327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f t="shared" si="2"/>
        <v>0</v>
      </c>
      <c r="AF20" s="140">
        <v>0</v>
      </c>
      <c r="AG20" s="140">
        <v>0</v>
      </c>
      <c r="AH20" s="35">
        <f t="shared" si="3"/>
        <v>327</v>
      </c>
      <c r="AI20" s="36" t="s">
        <v>51</v>
      </c>
    </row>
    <row r="21" spans="1:35" s="143" customFormat="1" x14ac:dyDescent="0.25">
      <c r="A21" s="141" t="s">
        <v>122</v>
      </c>
      <c r="B21" s="138">
        <v>190</v>
      </c>
      <c r="C21" s="140">
        <v>0</v>
      </c>
      <c r="D21" s="140">
        <v>62374</v>
      </c>
      <c r="E21" s="140">
        <v>27616</v>
      </c>
      <c r="F21" s="140"/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1</v>
      </c>
      <c r="M21" s="140">
        <v>632</v>
      </c>
      <c r="N21" s="140">
        <f>SUM(B21:M21)</f>
        <v>90813</v>
      </c>
      <c r="O21" s="140">
        <v>0</v>
      </c>
      <c r="P21" s="140">
        <v>0</v>
      </c>
      <c r="Q21" s="140">
        <f t="shared" si="1"/>
        <v>90813</v>
      </c>
      <c r="R21" s="140">
        <v>234</v>
      </c>
      <c r="S21" s="140">
        <v>0</v>
      </c>
      <c r="T21" s="140">
        <v>0</v>
      </c>
      <c r="U21" s="140">
        <v>0</v>
      </c>
      <c r="V21" s="140">
        <v>1</v>
      </c>
      <c r="W21" s="140">
        <v>0</v>
      </c>
      <c r="X21" s="140">
        <v>186</v>
      </c>
      <c r="Y21" s="140">
        <v>7</v>
      </c>
      <c r="Z21" s="140">
        <v>0</v>
      </c>
      <c r="AA21" s="140">
        <v>612</v>
      </c>
      <c r="AB21" s="140">
        <v>0</v>
      </c>
      <c r="AC21" s="140">
        <v>73</v>
      </c>
      <c r="AD21" s="140">
        <v>0</v>
      </c>
      <c r="AE21" s="140">
        <f t="shared" si="2"/>
        <v>1113</v>
      </c>
      <c r="AF21" s="140">
        <v>0</v>
      </c>
      <c r="AG21" s="140">
        <v>5413</v>
      </c>
      <c r="AH21" s="140">
        <f>SUM(Q21,AE21,AF21:AG21)</f>
        <v>97339</v>
      </c>
      <c r="AI21" s="142" t="s">
        <v>123</v>
      </c>
    </row>
    <row r="22" spans="1:35" x14ac:dyDescent="0.25">
      <c r="A22" s="34" t="s">
        <v>65</v>
      </c>
      <c r="B22" s="108">
        <v>84</v>
      </c>
      <c r="C22" s="35">
        <v>0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f t="shared" si="0"/>
        <v>85</v>
      </c>
      <c r="O22" s="35">
        <v>2198</v>
      </c>
      <c r="P22" s="35">
        <v>0</v>
      </c>
      <c r="Q22" s="35">
        <f t="shared" si="1"/>
        <v>2283</v>
      </c>
      <c r="R22" s="35"/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f t="shared" si="2"/>
        <v>0</v>
      </c>
      <c r="AF22" s="35">
        <v>0</v>
      </c>
      <c r="AG22" s="35">
        <v>0</v>
      </c>
      <c r="AH22" s="35">
        <f t="shared" si="3"/>
        <v>2283</v>
      </c>
      <c r="AI22" s="36" t="s">
        <v>65</v>
      </c>
    </row>
    <row r="23" spans="1:35" x14ac:dyDescent="0.25">
      <c r="A23" s="34" t="s">
        <v>48</v>
      </c>
      <c r="B23" s="108">
        <v>2600</v>
      </c>
      <c r="C23" s="35">
        <v>19</v>
      </c>
      <c r="D23" s="35">
        <v>38</v>
      </c>
      <c r="E23" s="35">
        <v>37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f t="shared" si="0"/>
        <v>2694</v>
      </c>
      <c r="O23" s="35">
        <v>15</v>
      </c>
      <c r="P23" s="35">
        <v>5</v>
      </c>
      <c r="Q23" s="35">
        <f t="shared" si="1"/>
        <v>2714</v>
      </c>
      <c r="R23" s="35">
        <v>4</v>
      </c>
      <c r="S23" s="35">
        <v>1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</v>
      </c>
      <c r="AB23" s="35">
        <v>2</v>
      </c>
      <c r="AC23" s="35">
        <v>0</v>
      </c>
      <c r="AD23" s="35">
        <v>0</v>
      </c>
      <c r="AE23" s="35">
        <f t="shared" si="2"/>
        <v>23</v>
      </c>
      <c r="AF23" s="35">
        <v>0</v>
      </c>
      <c r="AG23" s="35">
        <v>0</v>
      </c>
      <c r="AH23" s="35">
        <f t="shared" si="3"/>
        <v>2737</v>
      </c>
      <c r="AI23" s="36" t="s">
        <v>48</v>
      </c>
    </row>
    <row r="24" spans="1:35" x14ac:dyDescent="0.25">
      <c r="A24" s="34" t="s">
        <v>66</v>
      </c>
      <c r="B24" s="108">
        <v>14</v>
      </c>
      <c r="C24" s="35">
        <v>1</v>
      </c>
      <c r="D24" s="35">
        <v>0</v>
      </c>
      <c r="E24" s="35">
        <v>2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f t="shared" si="0"/>
        <v>17</v>
      </c>
      <c r="O24" s="35">
        <v>0</v>
      </c>
      <c r="P24" s="35">
        <v>20</v>
      </c>
      <c r="Q24" s="35">
        <f t="shared" si="1"/>
        <v>37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/>
      <c r="AE24" s="35">
        <f t="shared" si="2"/>
        <v>0</v>
      </c>
      <c r="AF24" s="35">
        <v>0</v>
      </c>
      <c r="AG24" s="35">
        <v>0</v>
      </c>
      <c r="AH24" s="35">
        <f t="shared" si="3"/>
        <v>37</v>
      </c>
      <c r="AI24" s="36" t="s">
        <v>66</v>
      </c>
    </row>
    <row r="25" spans="1:35" x14ac:dyDescent="0.25">
      <c r="A25" s="123" t="s">
        <v>67</v>
      </c>
      <c r="B25" s="108">
        <v>43</v>
      </c>
      <c r="C25" s="124">
        <v>37</v>
      </c>
      <c r="D25" s="124">
        <v>10</v>
      </c>
      <c r="E25" s="124">
        <v>31</v>
      </c>
      <c r="F25" s="124">
        <v>1</v>
      </c>
      <c r="G25" s="124">
        <v>9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1</v>
      </c>
      <c r="N25" s="35">
        <f t="shared" si="0"/>
        <v>132</v>
      </c>
      <c r="O25" s="124">
        <v>165</v>
      </c>
      <c r="P25" s="124">
        <v>0</v>
      </c>
      <c r="Q25" s="35">
        <f t="shared" si="1"/>
        <v>297</v>
      </c>
      <c r="R25" s="35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1</v>
      </c>
      <c r="AA25" s="124">
        <v>0</v>
      </c>
      <c r="AB25" s="124">
        <v>0</v>
      </c>
      <c r="AC25" s="124">
        <v>0</v>
      </c>
      <c r="AD25" s="124">
        <v>0</v>
      </c>
      <c r="AE25" s="35">
        <f t="shared" si="2"/>
        <v>1</v>
      </c>
      <c r="AF25" s="124">
        <v>0</v>
      </c>
      <c r="AG25" s="124">
        <v>0</v>
      </c>
      <c r="AH25" s="124">
        <f t="shared" si="3"/>
        <v>298</v>
      </c>
      <c r="AI25" s="125" t="s">
        <v>67</v>
      </c>
    </row>
    <row r="26" spans="1:35" ht="15.75" thickBot="1" x14ac:dyDescent="0.3">
      <c r="A26" s="126" t="s">
        <v>3</v>
      </c>
      <c r="B26" s="146">
        <f>SUM(B4:B25)</f>
        <v>65459</v>
      </c>
      <c r="C26" s="127">
        <f>SUM(C4:C25)</f>
        <v>64087</v>
      </c>
      <c r="D26" s="127">
        <f t="shared" ref="D26:P26" si="4">SUM(D4:D25)</f>
        <v>86554</v>
      </c>
      <c r="E26" s="127">
        <f>SUM(E4:E25)</f>
        <v>117046</v>
      </c>
      <c r="F26" s="127">
        <f t="shared" si="4"/>
        <v>5060</v>
      </c>
      <c r="G26" s="127">
        <f t="shared" si="4"/>
        <v>13322</v>
      </c>
      <c r="H26" s="127">
        <f>SUM(H4:H25)</f>
        <v>879</v>
      </c>
      <c r="I26" s="127">
        <f t="shared" si="4"/>
        <v>7529</v>
      </c>
      <c r="J26" s="127">
        <f t="shared" si="4"/>
        <v>4</v>
      </c>
      <c r="K26" s="127">
        <f t="shared" si="4"/>
        <v>115</v>
      </c>
      <c r="L26" s="127">
        <f t="shared" si="4"/>
        <v>2188</v>
      </c>
      <c r="M26" s="127">
        <f t="shared" si="4"/>
        <v>18503</v>
      </c>
      <c r="N26" s="127">
        <f>SUM(N4:N25)</f>
        <v>380746</v>
      </c>
      <c r="O26" s="127">
        <f>SUM(O4:O25)</f>
        <v>10805</v>
      </c>
      <c r="P26" s="127">
        <f t="shared" si="4"/>
        <v>896</v>
      </c>
      <c r="Q26" s="127">
        <f>SUM(N26,O26,P26)</f>
        <v>392447</v>
      </c>
      <c r="R26" s="127">
        <f t="shared" ref="R26:AC26" si="5">SUM(R4:R25)</f>
        <v>1497</v>
      </c>
      <c r="S26" s="127">
        <f t="shared" si="5"/>
        <v>33</v>
      </c>
      <c r="T26" s="127">
        <f t="shared" si="5"/>
        <v>5225</v>
      </c>
      <c r="U26" s="127">
        <f t="shared" si="5"/>
        <v>223</v>
      </c>
      <c r="V26" s="127">
        <f t="shared" si="5"/>
        <v>4</v>
      </c>
      <c r="W26" s="127">
        <f t="shared" si="5"/>
        <v>101</v>
      </c>
      <c r="X26" s="127">
        <f t="shared" si="5"/>
        <v>264</v>
      </c>
      <c r="Y26" s="127">
        <f t="shared" si="5"/>
        <v>7</v>
      </c>
      <c r="Z26" s="127">
        <f t="shared" si="5"/>
        <v>7374</v>
      </c>
      <c r="AA26" s="127">
        <f t="shared" si="5"/>
        <v>4489</v>
      </c>
      <c r="AB26" s="127">
        <f t="shared" si="5"/>
        <v>311</v>
      </c>
      <c r="AC26" s="127">
        <f t="shared" si="5"/>
        <v>73</v>
      </c>
      <c r="AD26" s="127">
        <v>0</v>
      </c>
      <c r="AE26" s="127">
        <f>SUM(AE4:AE25)</f>
        <v>19601</v>
      </c>
      <c r="AF26" s="127">
        <f>SUM(AF4:AF25)</f>
        <v>140</v>
      </c>
      <c r="AG26" s="127">
        <f>SUM(AG4:AG25)</f>
        <v>5413</v>
      </c>
      <c r="AH26" s="127">
        <f>SUM(AH4:AH25)</f>
        <v>417601</v>
      </c>
      <c r="AI26" s="128" t="s">
        <v>3</v>
      </c>
    </row>
    <row r="27" spans="1:35" ht="15.75" thickTop="1" x14ac:dyDescent="0.25">
      <c r="A27" s="28"/>
      <c r="B27" s="28"/>
      <c r="C27" s="28"/>
      <c r="F27" s="28"/>
      <c r="G27" s="28"/>
      <c r="H27" s="28"/>
      <c r="I27" s="28"/>
      <c r="J27" s="122"/>
      <c r="K27" s="122"/>
      <c r="L27" s="118"/>
      <c r="M27" s="28"/>
      <c r="O27" s="28"/>
      <c r="P27" s="122"/>
      <c r="Q27" s="122"/>
      <c r="R27" s="122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144"/>
      <c r="AF27" s="144"/>
      <c r="AG27" s="144"/>
      <c r="AH27" s="118"/>
      <c r="AI27" s="28"/>
    </row>
    <row r="28" spans="1:35" x14ac:dyDescent="0.25">
      <c r="A28" s="145" t="s">
        <v>124</v>
      </c>
      <c r="Q28" s="28"/>
      <c r="AE28" s="143"/>
      <c r="AF28" s="143"/>
      <c r="AG28" s="143"/>
    </row>
    <row r="29" spans="1:35" x14ac:dyDescent="0.25">
      <c r="A29" s="145"/>
      <c r="AE29" s="143"/>
      <c r="AF29" s="143"/>
      <c r="AG29" s="143"/>
      <c r="AI29" s="145"/>
    </row>
    <row r="30" spans="1:35" x14ac:dyDescent="0.25">
      <c r="A30" s="145"/>
      <c r="AE30" s="143"/>
      <c r="AF30" s="143"/>
      <c r="AG30" s="143"/>
    </row>
    <row r="31" spans="1:35" x14ac:dyDescent="0.25">
      <c r="A31" s="145"/>
      <c r="AB31" s="143"/>
      <c r="AE31" s="143"/>
      <c r="AF31" s="143"/>
      <c r="AG31" s="1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23" sqref="N23"/>
    </sheetView>
  </sheetViews>
  <sheetFormatPr defaultRowHeight="15" x14ac:dyDescent="0.25"/>
  <cols>
    <col min="1" max="1" width="14.42578125" customWidth="1"/>
    <col min="13" max="13" width="11.42578125" customWidth="1"/>
    <col min="29" max="29" width="14.28515625" bestFit="1" customWidth="1"/>
  </cols>
  <sheetData>
    <row r="1" spans="1:29" ht="18.75" thickBot="1" x14ac:dyDescent="0.3">
      <c r="A1" s="39" t="s">
        <v>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15.75" thickTop="1" x14ac:dyDescent="0.25">
      <c r="A2" s="41" t="s">
        <v>60</v>
      </c>
      <c r="B2" s="42" t="s">
        <v>4</v>
      </c>
      <c r="C2" s="42" t="s">
        <v>0</v>
      </c>
      <c r="D2" s="42" t="s">
        <v>1</v>
      </c>
      <c r="E2" s="42" t="s">
        <v>2</v>
      </c>
      <c r="F2" s="42" t="s">
        <v>26</v>
      </c>
      <c r="G2" s="42" t="s">
        <v>27</v>
      </c>
      <c r="H2" s="42" t="s">
        <v>98</v>
      </c>
      <c r="I2" s="42" t="s">
        <v>38</v>
      </c>
      <c r="J2" s="42" t="s">
        <v>39</v>
      </c>
      <c r="K2" s="42" t="s">
        <v>41</v>
      </c>
      <c r="L2" s="43" t="s">
        <v>42</v>
      </c>
      <c r="M2" s="43" t="s">
        <v>61</v>
      </c>
      <c r="N2" s="43" t="s">
        <v>62</v>
      </c>
      <c r="O2" s="43" t="s">
        <v>63</v>
      </c>
      <c r="P2" s="43" t="s">
        <v>6</v>
      </c>
      <c r="Q2" s="43" t="s">
        <v>44</v>
      </c>
      <c r="R2" s="43" t="s">
        <v>29</v>
      </c>
      <c r="S2" s="43" t="s">
        <v>31</v>
      </c>
      <c r="T2" s="43" t="s">
        <v>30</v>
      </c>
      <c r="U2" s="43" t="s">
        <v>32</v>
      </c>
      <c r="V2" s="43" t="s">
        <v>33</v>
      </c>
      <c r="W2" s="43" t="s">
        <v>35</v>
      </c>
      <c r="X2" s="43" t="s">
        <v>36</v>
      </c>
      <c r="Y2" s="43" t="s">
        <v>37</v>
      </c>
      <c r="Z2" s="43" t="s">
        <v>7</v>
      </c>
      <c r="AA2" s="43" t="s">
        <v>99</v>
      </c>
      <c r="AB2" s="43" t="s">
        <v>5</v>
      </c>
      <c r="AC2" s="44" t="s">
        <v>60</v>
      </c>
    </row>
    <row r="3" spans="1:29" x14ac:dyDescent="0.25">
      <c r="A3" s="45" t="s">
        <v>47</v>
      </c>
      <c r="B3" s="46">
        <v>1</v>
      </c>
      <c r="C3" s="47">
        <v>0</v>
      </c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f>SUM(B3:L3)</f>
        <v>1</v>
      </c>
      <c r="N3" s="47">
        <v>0</v>
      </c>
      <c r="O3" s="47">
        <v>0</v>
      </c>
      <c r="P3" s="47"/>
      <c r="Q3" s="47"/>
      <c r="R3" s="47">
        <v>0</v>
      </c>
      <c r="S3" s="47">
        <v>0</v>
      </c>
      <c r="T3" s="47">
        <v>0</v>
      </c>
      <c r="U3" s="47">
        <v>0</v>
      </c>
      <c r="V3" s="47">
        <v>0</v>
      </c>
      <c r="W3" s="47">
        <v>0</v>
      </c>
      <c r="X3" s="47">
        <v>0</v>
      </c>
      <c r="Y3" s="47">
        <v>0</v>
      </c>
      <c r="Z3" s="47">
        <f>SUM(Q3:Y3)</f>
        <v>0</v>
      </c>
      <c r="AA3" s="47"/>
      <c r="AB3" s="47"/>
      <c r="AC3" s="48" t="s">
        <v>47</v>
      </c>
    </row>
    <row r="4" spans="1:29" x14ac:dyDescent="0.25">
      <c r="A4" s="45" t="s">
        <v>22</v>
      </c>
      <c r="B4" s="49">
        <v>190</v>
      </c>
      <c r="C4" s="47">
        <v>513</v>
      </c>
      <c r="D4" s="47">
        <v>178</v>
      </c>
      <c r="E4" s="49">
        <v>843</v>
      </c>
      <c r="F4" s="47">
        <v>79</v>
      </c>
      <c r="G4" s="49">
        <v>53</v>
      </c>
      <c r="H4" s="49">
        <v>29</v>
      </c>
      <c r="I4" s="46">
        <v>0</v>
      </c>
      <c r="J4" s="49">
        <v>17</v>
      </c>
      <c r="K4" s="47">
        <v>0</v>
      </c>
      <c r="L4" s="46">
        <v>20</v>
      </c>
      <c r="M4" s="47">
        <f t="shared" ref="M4:M21" si="0">SUM(B4:L4)</f>
        <v>1922</v>
      </c>
      <c r="N4" s="47">
        <v>5</v>
      </c>
      <c r="O4" s="47">
        <v>0</v>
      </c>
      <c r="P4" s="47">
        <f>SUM(M4,N4,O4)</f>
        <v>1927</v>
      </c>
      <c r="Q4" s="47">
        <v>0</v>
      </c>
      <c r="R4" s="47">
        <v>27</v>
      </c>
      <c r="S4" s="47">
        <v>0</v>
      </c>
      <c r="T4" s="47">
        <v>0</v>
      </c>
      <c r="U4" s="47">
        <v>0</v>
      </c>
      <c r="V4" s="47">
        <v>0</v>
      </c>
      <c r="W4" s="47">
        <v>75</v>
      </c>
      <c r="X4" s="47">
        <v>69</v>
      </c>
      <c r="Y4" s="47">
        <v>4</v>
      </c>
      <c r="Z4" s="47">
        <f>SUM(Q4:Y4)</f>
        <v>175</v>
      </c>
      <c r="AA4" s="47">
        <v>10</v>
      </c>
      <c r="AB4" s="47">
        <f>SUM(P4,Z4,AA4)</f>
        <v>2112</v>
      </c>
      <c r="AC4" s="48" t="s">
        <v>22</v>
      </c>
    </row>
    <row r="5" spans="1:29" x14ac:dyDescent="0.25">
      <c r="A5" s="45" t="s">
        <v>17</v>
      </c>
      <c r="B5" s="49">
        <v>100</v>
      </c>
      <c r="C5" s="47">
        <v>360</v>
      </c>
      <c r="D5" s="47">
        <v>96</v>
      </c>
      <c r="E5" s="49">
        <v>595</v>
      </c>
      <c r="F5" s="47">
        <v>45</v>
      </c>
      <c r="G5" s="49">
        <v>19</v>
      </c>
      <c r="H5" s="49">
        <v>2</v>
      </c>
      <c r="I5" s="47">
        <v>1</v>
      </c>
      <c r="J5" s="49">
        <v>15</v>
      </c>
      <c r="K5" s="47">
        <v>0</v>
      </c>
      <c r="L5" s="47">
        <v>0</v>
      </c>
      <c r="M5" s="47">
        <f t="shared" si="0"/>
        <v>1233</v>
      </c>
      <c r="N5" s="47">
        <v>4</v>
      </c>
      <c r="O5" s="47">
        <v>0</v>
      </c>
      <c r="P5" s="47">
        <f t="shared" ref="P5:P21" si="1">SUM(M5,N5,O5)</f>
        <v>1237</v>
      </c>
      <c r="Q5" s="47">
        <v>0</v>
      </c>
      <c r="R5" s="47">
        <v>20</v>
      </c>
      <c r="S5" s="47">
        <v>0</v>
      </c>
      <c r="T5" s="47">
        <v>0</v>
      </c>
      <c r="U5" s="47">
        <v>0</v>
      </c>
      <c r="V5" s="47">
        <v>0</v>
      </c>
      <c r="W5" s="47">
        <v>1</v>
      </c>
      <c r="X5" s="47">
        <v>1</v>
      </c>
      <c r="Y5" s="47">
        <v>0</v>
      </c>
      <c r="Z5" s="47">
        <f t="shared" ref="Z5:Z21" si="2">SUM(Q5:Y5)</f>
        <v>22</v>
      </c>
      <c r="AA5" s="47">
        <v>10</v>
      </c>
      <c r="AB5" s="47">
        <f t="shared" ref="AB5:AB21" si="3">SUM(P5,Z5,AA5)</f>
        <v>1269</v>
      </c>
      <c r="AC5" s="48" t="s">
        <v>17</v>
      </c>
    </row>
    <row r="6" spans="1:29" x14ac:dyDescent="0.25">
      <c r="A6" s="45" t="s">
        <v>8</v>
      </c>
      <c r="B6" s="49">
        <v>1572</v>
      </c>
      <c r="C6" s="47">
        <v>1688</v>
      </c>
      <c r="D6" s="47">
        <v>330</v>
      </c>
      <c r="E6" s="49">
        <v>1216</v>
      </c>
      <c r="F6" s="47">
        <v>260</v>
      </c>
      <c r="G6" s="49">
        <v>216</v>
      </c>
      <c r="H6" s="49">
        <v>100</v>
      </c>
      <c r="I6" s="47">
        <v>27</v>
      </c>
      <c r="J6" s="47">
        <v>24</v>
      </c>
      <c r="K6" s="47">
        <v>0</v>
      </c>
      <c r="L6" s="47">
        <v>30</v>
      </c>
      <c r="M6" s="47">
        <f t="shared" si="0"/>
        <v>5463</v>
      </c>
      <c r="N6" s="47">
        <v>23</v>
      </c>
      <c r="O6" s="47">
        <v>0</v>
      </c>
      <c r="P6" s="47">
        <f t="shared" si="1"/>
        <v>5486</v>
      </c>
      <c r="Q6" s="47">
        <v>233</v>
      </c>
      <c r="R6" s="47">
        <v>48</v>
      </c>
      <c r="S6" s="47">
        <v>7</v>
      </c>
      <c r="T6" s="47">
        <v>0</v>
      </c>
      <c r="U6" s="47">
        <v>0</v>
      </c>
      <c r="V6" s="47">
        <v>0</v>
      </c>
      <c r="W6" s="47">
        <v>100</v>
      </c>
      <c r="X6" s="47">
        <v>23</v>
      </c>
      <c r="Y6" s="47">
        <v>9</v>
      </c>
      <c r="Z6" s="47">
        <f t="shared" si="2"/>
        <v>420</v>
      </c>
      <c r="AA6" s="47">
        <v>10</v>
      </c>
      <c r="AB6" s="47">
        <f t="shared" si="3"/>
        <v>5916</v>
      </c>
      <c r="AC6" s="48" t="s">
        <v>8</v>
      </c>
    </row>
    <row r="7" spans="1:29" x14ac:dyDescent="0.25">
      <c r="A7" s="45" t="s">
        <v>58</v>
      </c>
      <c r="B7" s="49">
        <v>730</v>
      </c>
      <c r="C7" s="47">
        <v>762</v>
      </c>
      <c r="D7" s="47">
        <v>319</v>
      </c>
      <c r="E7" s="49">
        <v>980</v>
      </c>
      <c r="F7" s="47">
        <v>164</v>
      </c>
      <c r="G7" s="49">
        <v>94</v>
      </c>
      <c r="H7" s="49">
        <v>57</v>
      </c>
      <c r="I7" s="47">
        <v>8</v>
      </c>
      <c r="J7" s="47">
        <v>50</v>
      </c>
      <c r="K7" s="47">
        <v>0</v>
      </c>
      <c r="L7" s="47">
        <v>23</v>
      </c>
      <c r="M7" s="47">
        <f t="shared" si="0"/>
        <v>3187</v>
      </c>
      <c r="N7" s="47">
        <v>8</v>
      </c>
      <c r="O7" s="47">
        <v>1</v>
      </c>
      <c r="P7" s="47">
        <f t="shared" si="1"/>
        <v>3196</v>
      </c>
      <c r="Q7" s="47">
        <v>0</v>
      </c>
      <c r="R7" s="50">
        <v>73</v>
      </c>
      <c r="S7" s="47">
        <v>0</v>
      </c>
      <c r="T7" s="47">
        <v>0</v>
      </c>
      <c r="U7" s="47">
        <v>0</v>
      </c>
      <c r="V7" s="47">
        <v>0</v>
      </c>
      <c r="W7" s="47">
        <v>88</v>
      </c>
      <c r="X7" s="47">
        <v>46</v>
      </c>
      <c r="Y7" s="47">
        <v>0</v>
      </c>
      <c r="Z7" s="47">
        <f t="shared" si="2"/>
        <v>207</v>
      </c>
      <c r="AA7" s="47">
        <v>10</v>
      </c>
      <c r="AB7" s="47">
        <f t="shared" si="3"/>
        <v>3413</v>
      </c>
      <c r="AC7" s="51" t="s">
        <v>58</v>
      </c>
    </row>
    <row r="8" spans="1:29" x14ac:dyDescent="0.25">
      <c r="A8" s="45" t="s">
        <v>12</v>
      </c>
      <c r="B8" s="49">
        <v>785</v>
      </c>
      <c r="C8" s="47">
        <v>943</v>
      </c>
      <c r="D8" s="47">
        <v>305</v>
      </c>
      <c r="E8" s="49">
        <v>1160</v>
      </c>
      <c r="F8" s="47">
        <v>223</v>
      </c>
      <c r="G8" s="49">
        <v>173</v>
      </c>
      <c r="H8" s="49">
        <v>71</v>
      </c>
      <c r="I8" s="47">
        <v>3</v>
      </c>
      <c r="J8" s="49">
        <v>26</v>
      </c>
      <c r="K8" s="47">
        <v>0</v>
      </c>
      <c r="L8" s="47">
        <v>49</v>
      </c>
      <c r="M8" s="47">
        <f t="shared" si="0"/>
        <v>3738</v>
      </c>
      <c r="N8" s="47">
        <v>15</v>
      </c>
      <c r="O8" s="47">
        <v>0</v>
      </c>
      <c r="P8" s="47">
        <f t="shared" si="1"/>
        <v>3753</v>
      </c>
      <c r="Q8" s="47">
        <v>0</v>
      </c>
      <c r="R8" s="47">
        <v>25</v>
      </c>
      <c r="S8" s="47">
        <v>1</v>
      </c>
      <c r="T8" s="47">
        <v>0</v>
      </c>
      <c r="U8" s="47">
        <v>0</v>
      </c>
      <c r="V8" s="47">
        <v>0</v>
      </c>
      <c r="W8" s="47">
        <v>91</v>
      </c>
      <c r="X8" s="47">
        <v>67</v>
      </c>
      <c r="Y8" s="47">
        <v>3</v>
      </c>
      <c r="Z8" s="47">
        <f t="shared" si="2"/>
        <v>187</v>
      </c>
      <c r="AA8" s="47">
        <v>10</v>
      </c>
      <c r="AB8" s="47">
        <f t="shared" si="3"/>
        <v>3950</v>
      </c>
      <c r="AC8" s="48" t="s">
        <v>12</v>
      </c>
    </row>
    <row r="9" spans="1:29" x14ac:dyDescent="0.25">
      <c r="A9" s="45" t="s">
        <v>9</v>
      </c>
      <c r="B9" s="49">
        <v>174</v>
      </c>
      <c r="C9" s="47">
        <v>385</v>
      </c>
      <c r="D9" s="47">
        <v>140</v>
      </c>
      <c r="E9" s="49">
        <v>721</v>
      </c>
      <c r="F9" s="47">
        <v>40</v>
      </c>
      <c r="G9" s="49">
        <v>28</v>
      </c>
      <c r="H9" s="49">
        <v>15</v>
      </c>
      <c r="I9" s="47">
        <v>0</v>
      </c>
      <c r="J9" s="49">
        <v>19</v>
      </c>
      <c r="K9" s="47">
        <v>0</v>
      </c>
      <c r="L9" s="47">
        <v>0</v>
      </c>
      <c r="M9" s="47">
        <f t="shared" si="0"/>
        <v>1522</v>
      </c>
      <c r="N9" s="47">
        <v>4</v>
      </c>
      <c r="O9" s="47">
        <v>0</v>
      </c>
      <c r="P9" s="47">
        <f t="shared" si="1"/>
        <v>1526</v>
      </c>
      <c r="Q9" s="47">
        <v>0</v>
      </c>
      <c r="R9" s="47">
        <v>21</v>
      </c>
      <c r="S9" s="47">
        <v>0</v>
      </c>
      <c r="T9" s="47">
        <v>0</v>
      </c>
      <c r="U9" s="47">
        <v>0</v>
      </c>
      <c r="V9" s="47">
        <v>0</v>
      </c>
      <c r="W9" s="47">
        <v>6</v>
      </c>
      <c r="X9" s="47">
        <v>3</v>
      </c>
      <c r="Y9" s="47">
        <v>0</v>
      </c>
      <c r="Z9" s="47">
        <f t="shared" si="2"/>
        <v>30</v>
      </c>
      <c r="AA9" s="47">
        <v>10</v>
      </c>
      <c r="AB9" s="47">
        <f t="shared" si="3"/>
        <v>1566</v>
      </c>
      <c r="AC9" s="48" t="s">
        <v>9</v>
      </c>
    </row>
    <row r="10" spans="1:29" x14ac:dyDescent="0.25">
      <c r="A10" s="45" t="s">
        <v>15</v>
      </c>
      <c r="B10" s="49">
        <v>363</v>
      </c>
      <c r="C10" s="47">
        <v>708</v>
      </c>
      <c r="D10" s="47">
        <v>370</v>
      </c>
      <c r="E10" s="49">
        <v>858</v>
      </c>
      <c r="F10" s="47">
        <v>387</v>
      </c>
      <c r="G10" s="49">
        <v>53</v>
      </c>
      <c r="H10" s="49">
        <v>30</v>
      </c>
      <c r="I10" s="47">
        <v>0</v>
      </c>
      <c r="J10" s="49">
        <v>20</v>
      </c>
      <c r="K10" s="47">
        <v>0</v>
      </c>
      <c r="L10" s="47">
        <v>6</v>
      </c>
      <c r="M10" s="47">
        <f t="shared" si="0"/>
        <v>2795</v>
      </c>
      <c r="N10" s="50">
        <v>7</v>
      </c>
      <c r="O10" s="47">
        <v>0</v>
      </c>
      <c r="P10" s="47">
        <f t="shared" si="1"/>
        <v>2802</v>
      </c>
      <c r="Q10" s="47">
        <v>156</v>
      </c>
      <c r="R10" s="47">
        <v>26</v>
      </c>
      <c r="S10" s="47">
        <v>1</v>
      </c>
      <c r="T10" s="47">
        <v>0</v>
      </c>
      <c r="U10" s="47">
        <v>0</v>
      </c>
      <c r="V10" s="47">
        <v>0</v>
      </c>
      <c r="W10" s="47">
        <v>85</v>
      </c>
      <c r="X10" s="47">
        <v>17</v>
      </c>
      <c r="Y10" s="47">
        <v>2</v>
      </c>
      <c r="Z10" s="47">
        <f t="shared" si="2"/>
        <v>287</v>
      </c>
      <c r="AA10" s="47">
        <v>10</v>
      </c>
      <c r="AB10" s="47">
        <f t="shared" si="3"/>
        <v>3099</v>
      </c>
      <c r="AC10" s="48" t="s">
        <v>15</v>
      </c>
    </row>
    <row r="11" spans="1:29" x14ac:dyDescent="0.25">
      <c r="A11" s="45" t="s">
        <v>20</v>
      </c>
      <c r="B11" s="119">
        <v>1004</v>
      </c>
      <c r="C11" s="47">
        <v>1114</v>
      </c>
      <c r="D11" s="47">
        <v>349</v>
      </c>
      <c r="E11" s="49">
        <v>1362</v>
      </c>
      <c r="F11" s="47">
        <v>196</v>
      </c>
      <c r="G11" s="49">
        <v>146</v>
      </c>
      <c r="H11" s="49">
        <v>75</v>
      </c>
      <c r="I11" s="47">
        <v>1</v>
      </c>
      <c r="J11" s="47">
        <v>27</v>
      </c>
      <c r="K11" s="47">
        <v>2</v>
      </c>
      <c r="L11" s="47">
        <v>429</v>
      </c>
      <c r="M11" s="47">
        <f t="shared" si="0"/>
        <v>4705</v>
      </c>
      <c r="N11" s="47">
        <v>17</v>
      </c>
      <c r="O11" s="47">
        <v>1</v>
      </c>
      <c r="P11" s="47">
        <f t="shared" si="1"/>
        <v>4723</v>
      </c>
      <c r="Q11" s="47">
        <v>0</v>
      </c>
      <c r="R11" s="47">
        <v>33</v>
      </c>
      <c r="S11" s="47">
        <v>0</v>
      </c>
      <c r="T11" s="47">
        <v>0</v>
      </c>
      <c r="U11" s="47">
        <v>0</v>
      </c>
      <c r="V11" s="47">
        <v>0</v>
      </c>
      <c r="W11" s="47">
        <v>117</v>
      </c>
      <c r="X11" s="47">
        <v>68</v>
      </c>
      <c r="Y11" s="47">
        <v>15</v>
      </c>
      <c r="Z11" s="47">
        <f t="shared" si="2"/>
        <v>233</v>
      </c>
      <c r="AA11" s="47">
        <v>10</v>
      </c>
      <c r="AB11" s="47">
        <f t="shared" si="3"/>
        <v>4966</v>
      </c>
      <c r="AC11" s="48" t="s">
        <v>20</v>
      </c>
    </row>
    <row r="12" spans="1:29" x14ac:dyDescent="0.25">
      <c r="A12" s="45" t="s">
        <v>14</v>
      </c>
      <c r="B12" s="49">
        <v>382</v>
      </c>
      <c r="C12" s="47">
        <v>579</v>
      </c>
      <c r="D12" s="47">
        <v>166</v>
      </c>
      <c r="E12" s="49">
        <v>919</v>
      </c>
      <c r="F12" s="47">
        <v>76</v>
      </c>
      <c r="G12" s="49">
        <v>58</v>
      </c>
      <c r="H12" s="49">
        <v>33</v>
      </c>
      <c r="I12" s="47">
        <v>0</v>
      </c>
      <c r="J12" s="49">
        <v>22</v>
      </c>
      <c r="K12" s="47">
        <v>0</v>
      </c>
      <c r="L12" s="46">
        <v>15</v>
      </c>
      <c r="M12" s="47">
        <f t="shared" si="0"/>
        <v>2250</v>
      </c>
      <c r="N12" s="47">
        <v>5</v>
      </c>
      <c r="O12" s="47">
        <v>0</v>
      </c>
      <c r="P12" s="47">
        <f t="shared" si="1"/>
        <v>2255</v>
      </c>
      <c r="Q12" s="47">
        <v>0</v>
      </c>
      <c r="R12" s="47">
        <v>41</v>
      </c>
      <c r="S12" s="47">
        <v>0</v>
      </c>
      <c r="T12" s="47">
        <v>0</v>
      </c>
      <c r="U12" s="47">
        <v>0</v>
      </c>
      <c r="V12" s="47">
        <v>0</v>
      </c>
      <c r="W12" s="47">
        <v>63</v>
      </c>
      <c r="X12" s="47">
        <v>39</v>
      </c>
      <c r="Y12" s="47">
        <v>1</v>
      </c>
      <c r="Z12" s="47">
        <f t="shared" si="2"/>
        <v>144</v>
      </c>
      <c r="AA12" s="47">
        <v>10</v>
      </c>
      <c r="AB12" s="47">
        <f t="shared" si="3"/>
        <v>2409</v>
      </c>
      <c r="AC12" s="48" t="s">
        <v>14</v>
      </c>
    </row>
    <row r="13" spans="1:29" x14ac:dyDescent="0.25">
      <c r="A13" s="45" t="s">
        <v>19</v>
      </c>
      <c r="B13" s="49">
        <v>635</v>
      </c>
      <c r="C13" s="47">
        <v>572</v>
      </c>
      <c r="D13" s="47">
        <v>272</v>
      </c>
      <c r="E13" s="49">
        <v>802</v>
      </c>
      <c r="F13" s="47">
        <v>82</v>
      </c>
      <c r="G13" s="49">
        <v>30</v>
      </c>
      <c r="H13" s="49">
        <v>27</v>
      </c>
      <c r="I13" s="47">
        <v>7</v>
      </c>
      <c r="J13" s="49">
        <v>27</v>
      </c>
      <c r="K13" s="47">
        <v>0</v>
      </c>
      <c r="L13" s="47">
        <v>8</v>
      </c>
      <c r="M13" s="47">
        <f t="shared" si="0"/>
        <v>2462</v>
      </c>
      <c r="N13" s="47">
        <v>14</v>
      </c>
      <c r="O13" s="47">
        <v>0</v>
      </c>
      <c r="P13" s="47">
        <f t="shared" si="1"/>
        <v>2476</v>
      </c>
      <c r="Q13" s="47">
        <v>0</v>
      </c>
      <c r="R13" s="47">
        <v>37</v>
      </c>
      <c r="S13" s="47">
        <v>0</v>
      </c>
      <c r="T13" s="47">
        <v>0</v>
      </c>
      <c r="U13" s="47">
        <v>0</v>
      </c>
      <c r="V13" s="47">
        <v>0</v>
      </c>
      <c r="W13" s="47">
        <v>90</v>
      </c>
      <c r="X13" s="47">
        <v>36</v>
      </c>
      <c r="Y13" s="47">
        <v>3</v>
      </c>
      <c r="Z13" s="47">
        <f t="shared" si="2"/>
        <v>166</v>
      </c>
      <c r="AA13" s="47">
        <v>10</v>
      </c>
      <c r="AB13" s="47">
        <f t="shared" si="3"/>
        <v>2652</v>
      </c>
      <c r="AC13" s="48" t="s">
        <v>19</v>
      </c>
    </row>
    <row r="14" spans="1:29" x14ac:dyDescent="0.25">
      <c r="A14" s="45" t="s">
        <v>21</v>
      </c>
      <c r="B14" s="49">
        <v>155</v>
      </c>
      <c r="C14" s="47">
        <v>370</v>
      </c>
      <c r="D14" s="47">
        <v>138</v>
      </c>
      <c r="E14" s="49">
        <v>701</v>
      </c>
      <c r="F14" s="47">
        <v>49</v>
      </c>
      <c r="G14" s="49">
        <v>23</v>
      </c>
      <c r="H14" s="49">
        <v>12</v>
      </c>
      <c r="I14" s="47">
        <v>0</v>
      </c>
      <c r="J14" s="49">
        <v>21</v>
      </c>
      <c r="K14" s="47">
        <v>0</v>
      </c>
      <c r="L14" s="47">
        <v>9</v>
      </c>
      <c r="M14" s="47">
        <f t="shared" si="0"/>
        <v>1478</v>
      </c>
      <c r="N14" s="47">
        <v>6</v>
      </c>
      <c r="O14" s="47">
        <v>0</v>
      </c>
      <c r="P14" s="47">
        <f t="shared" si="1"/>
        <v>1484</v>
      </c>
      <c r="Q14" s="47">
        <v>0</v>
      </c>
      <c r="R14" s="47">
        <v>20</v>
      </c>
      <c r="S14" s="47">
        <v>0</v>
      </c>
      <c r="T14" s="47">
        <v>0</v>
      </c>
      <c r="U14" s="47">
        <v>0</v>
      </c>
      <c r="V14" s="47">
        <v>0</v>
      </c>
      <c r="W14" s="47">
        <v>3</v>
      </c>
      <c r="X14" s="47">
        <v>0</v>
      </c>
      <c r="Y14" s="47">
        <v>0</v>
      </c>
      <c r="Z14" s="47">
        <f t="shared" si="2"/>
        <v>23</v>
      </c>
      <c r="AA14" s="47">
        <v>10</v>
      </c>
      <c r="AB14" s="47">
        <f t="shared" si="3"/>
        <v>1517</v>
      </c>
      <c r="AC14" s="48" t="s">
        <v>21</v>
      </c>
    </row>
    <row r="15" spans="1:29" x14ac:dyDescent="0.25">
      <c r="A15" s="45" t="s">
        <v>23</v>
      </c>
      <c r="B15" s="49">
        <v>17</v>
      </c>
      <c r="C15" s="49">
        <v>3</v>
      </c>
      <c r="D15" s="47">
        <v>3</v>
      </c>
      <c r="E15" s="49">
        <v>0</v>
      </c>
      <c r="F15" s="47">
        <v>0</v>
      </c>
      <c r="G15" s="49">
        <v>0</v>
      </c>
      <c r="H15" s="49">
        <v>0</v>
      </c>
      <c r="I15" s="47">
        <v>22</v>
      </c>
      <c r="J15" s="49">
        <v>23</v>
      </c>
      <c r="K15" s="47">
        <v>0</v>
      </c>
      <c r="L15" s="47">
        <v>0</v>
      </c>
      <c r="M15" s="47">
        <f t="shared" si="0"/>
        <v>68</v>
      </c>
      <c r="N15" s="47">
        <v>0</v>
      </c>
      <c r="O15" s="47">
        <v>0</v>
      </c>
      <c r="P15" s="47">
        <f t="shared" si="1"/>
        <v>68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f t="shared" si="2"/>
        <v>0</v>
      </c>
      <c r="AA15" s="47">
        <v>0</v>
      </c>
      <c r="AB15" s="47">
        <f t="shared" si="3"/>
        <v>68</v>
      </c>
      <c r="AC15" s="48" t="s">
        <v>23</v>
      </c>
    </row>
    <row r="16" spans="1:29" x14ac:dyDescent="0.25">
      <c r="A16" s="45" t="s">
        <v>13</v>
      </c>
      <c r="B16" s="49">
        <v>333</v>
      </c>
      <c r="C16" s="47">
        <v>616</v>
      </c>
      <c r="D16" s="47">
        <v>145</v>
      </c>
      <c r="E16" s="49">
        <v>800</v>
      </c>
      <c r="F16" s="47">
        <v>82</v>
      </c>
      <c r="G16" s="49">
        <v>51</v>
      </c>
      <c r="H16" s="49">
        <v>45</v>
      </c>
      <c r="I16" s="47">
        <v>1</v>
      </c>
      <c r="J16" s="49">
        <v>18</v>
      </c>
      <c r="K16" s="47">
        <v>0</v>
      </c>
      <c r="L16" s="46">
        <v>5</v>
      </c>
      <c r="M16" s="47">
        <f t="shared" si="0"/>
        <v>2096</v>
      </c>
      <c r="N16" s="47">
        <v>11</v>
      </c>
      <c r="O16" s="47">
        <v>0</v>
      </c>
      <c r="P16" s="47">
        <f t="shared" si="1"/>
        <v>2107</v>
      </c>
      <c r="Q16" s="47">
        <v>0</v>
      </c>
      <c r="R16" s="47">
        <v>22</v>
      </c>
      <c r="S16" s="47">
        <v>0</v>
      </c>
      <c r="T16" s="47">
        <v>0</v>
      </c>
      <c r="U16" s="47">
        <v>0</v>
      </c>
      <c r="V16" s="47">
        <v>0</v>
      </c>
      <c r="W16" s="47">
        <v>84</v>
      </c>
      <c r="X16" s="47">
        <v>43</v>
      </c>
      <c r="Y16" s="47">
        <v>2</v>
      </c>
      <c r="Z16" s="47">
        <f t="shared" si="2"/>
        <v>151</v>
      </c>
      <c r="AA16" s="47">
        <v>10</v>
      </c>
      <c r="AB16" s="47">
        <f t="shared" si="3"/>
        <v>2268</v>
      </c>
      <c r="AC16" s="48" t="s">
        <v>13</v>
      </c>
    </row>
    <row r="17" spans="1:29" x14ac:dyDescent="0.25">
      <c r="A17" s="45" t="s">
        <v>10</v>
      </c>
      <c r="B17" s="49">
        <v>333</v>
      </c>
      <c r="C17" s="47">
        <v>629</v>
      </c>
      <c r="D17" s="47">
        <v>458</v>
      </c>
      <c r="E17" s="49">
        <v>813</v>
      </c>
      <c r="F17" s="47">
        <v>61</v>
      </c>
      <c r="G17" s="49">
        <v>37</v>
      </c>
      <c r="H17" s="49">
        <v>24</v>
      </c>
      <c r="I17" s="47">
        <v>2</v>
      </c>
      <c r="J17" s="49">
        <v>45</v>
      </c>
      <c r="K17" s="47">
        <v>0</v>
      </c>
      <c r="L17" s="47">
        <v>18</v>
      </c>
      <c r="M17" s="47">
        <f t="shared" si="0"/>
        <v>2420</v>
      </c>
      <c r="N17" s="47">
        <v>4</v>
      </c>
      <c r="O17" s="47">
        <v>0</v>
      </c>
      <c r="P17" s="47">
        <f t="shared" si="1"/>
        <v>2424</v>
      </c>
      <c r="Q17" s="47">
        <v>0</v>
      </c>
      <c r="R17" s="47">
        <v>56</v>
      </c>
      <c r="S17" s="47">
        <v>0</v>
      </c>
      <c r="T17" s="47">
        <v>0</v>
      </c>
      <c r="U17" s="47">
        <v>0</v>
      </c>
      <c r="V17" s="47">
        <v>0</v>
      </c>
      <c r="W17" s="47">
        <v>67</v>
      </c>
      <c r="X17" s="47">
        <v>34</v>
      </c>
      <c r="Y17" s="47">
        <v>4</v>
      </c>
      <c r="Z17" s="47">
        <f t="shared" si="2"/>
        <v>161</v>
      </c>
      <c r="AA17" s="47">
        <v>10</v>
      </c>
      <c r="AB17" s="47">
        <f t="shared" si="3"/>
        <v>2595</v>
      </c>
      <c r="AC17" s="48" t="s">
        <v>10</v>
      </c>
    </row>
    <row r="18" spans="1:29" x14ac:dyDescent="0.25">
      <c r="A18" s="45" t="s">
        <v>16</v>
      </c>
      <c r="B18" s="49">
        <v>119</v>
      </c>
      <c r="C18" s="47">
        <v>384</v>
      </c>
      <c r="D18" s="47">
        <v>97</v>
      </c>
      <c r="E18" s="49">
        <v>621</v>
      </c>
      <c r="F18" s="47">
        <v>41</v>
      </c>
      <c r="G18" s="49">
        <v>28</v>
      </c>
      <c r="H18" s="49">
        <v>10</v>
      </c>
      <c r="I18" s="47">
        <v>1</v>
      </c>
      <c r="J18" s="49">
        <v>17</v>
      </c>
      <c r="K18" s="47">
        <v>0</v>
      </c>
      <c r="L18" s="47">
        <v>0</v>
      </c>
      <c r="M18" s="47">
        <f t="shared" si="0"/>
        <v>1318</v>
      </c>
      <c r="N18" s="47">
        <v>4</v>
      </c>
      <c r="O18" s="47">
        <v>0</v>
      </c>
      <c r="P18" s="47">
        <f t="shared" si="1"/>
        <v>1322</v>
      </c>
      <c r="Q18" s="47">
        <v>0</v>
      </c>
      <c r="R18" s="47">
        <v>22</v>
      </c>
      <c r="S18" s="47">
        <v>0</v>
      </c>
      <c r="T18" s="47">
        <v>0</v>
      </c>
      <c r="U18" s="47">
        <v>0</v>
      </c>
      <c r="V18" s="47">
        <v>0</v>
      </c>
      <c r="W18" s="47">
        <v>5</v>
      </c>
      <c r="X18" s="47">
        <v>4</v>
      </c>
      <c r="Y18" s="47">
        <v>0</v>
      </c>
      <c r="Z18" s="47">
        <f t="shared" si="2"/>
        <v>31</v>
      </c>
      <c r="AA18" s="47">
        <v>10</v>
      </c>
      <c r="AB18" s="47">
        <f t="shared" si="3"/>
        <v>1363</v>
      </c>
      <c r="AC18" s="48" t="s">
        <v>16</v>
      </c>
    </row>
    <row r="19" spans="1:29" x14ac:dyDescent="0.25">
      <c r="A19" s="45" t="s">
        <v>51</v>
      </c>
      <c r="B19" s="47">
        <v>0</v>
      </c>
      <c r="C19" s="47">
        <v>0</v>
      </c>
      <c r="D19" s="47">
        <v>0</v>
      </c>
      <c r="E19" s="47">
        <v>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f t="shared" si="0"/>
        <v>1</v>
      </c>
      <c r="N19" s="47">
        <v>0</v>
      </c>
      <c r="O19" s="47">
        <v>0</v>
      </c>
      <c r="P19" s="47">
        <f t="shared" si="1"/>
        <v>1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f t="shared" si="2"/>
        <v>0</v>
      </c>
      <c r="AA19" s="47">
        <v>0</v>
      </c>
      <c r="AB19" s="47">
        <f t="shared" si="3"/>
        <v>1</v>
      </c>
      <c r="AC19" s="48" t="s">
        <v>51</v>
      </c>
    </row>
    <row r="20" spans="1:29" x14ac:dyDescent="0.25">
      <c r="A20" s="45" t="s">
        <v>48</v>
      </c>
      <c r="B20" s="47">
        <v>770</v>
      </c>
      <c r="C20" s="47">
        <v>7</v>
      </c>
      <c r="D20" s="47">
        <v>12</v>
      </c>
      <c r="E20" s="47">
        <v>0</v>
      </c>
      <c r="F20" s="47"/>
      <c r="G20" s="47">
        <v>3</v>
      </c>
      <c r="H20" s="120">
        <v>0</v>
      </c>
      <c r="I20" s="40">
        <v>0</v>
      </c>
      <c r="J20" s="47">
        <v>0</v>
      </c>
      <c r="K20" s="47">
        <v>0</v>
      </c>
      <c r="L20" s="47">
        <v>11</v>
      </c>
      <c r="M20" s="47">
        <f t="shared" si="0"/>
        <v>803</v>
      </c>
      <c r="N20" s="47">
        <v>0</v>
      </c>
      <c r="O20" s="47">
        <v>0</v>
      </c>
      <c r="P20" s="47">
        <f t="shared" si="1"/>
        <v>803</v>
      </c>
      <c r="Q20" s="47">
        <v>1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/>
      <c r="X20" s="47">
        <v>1</v>
      </c>
      <c r="Y20" s="47">
        <v>0</v>
      </c>
      <c r="Z20" s="47">
        <f t="shared" si="2"/>
        <v>2</v>
      </c>
      <c r="AB20" s="47">
        <f t="shared" si="3"/>
        <v>805</v>
      </c>
      <c r="AC20" s="48" t="s">
        <v>48</v>
      </c>
    </row>
    <row r="21" spans="1:29" ht="15.75" thickBot="1" x14ac:dyDescent="0.3">
      <c r="A21" s="52" t="s">
        <v>70</v>
      </c>
      <c r="B21" s="47"/>
      <c r="C21" s="47"/>
      <c r="D21" s="47"/>
      <c r="E21" s="47"/>
      <c r="F21" s="47"/>
      <c r="G21" s="47"/>
      <c r="H21" s="47"/>
      <c r="I21" s="47"/>
      <c r="J21" s="47">
        <v>0</v>
      </c>
      <c r="K21" s="47">
        <v>0</v>
      </c>
      <c r="L21" s="47"/>
      <c r="M21" s="47">
        <f t="shared" si="0"/>
        <v>0</v>
      </c>
      <c r="N21" s="47"/>
      <c r="O21" s="47">
        <v>0</v>
      </c>
      <c r="P21" s="47">
        <f t="shared" si="1"/>
        <v>0</v>
      </c>
      <c r="Q21" s="47">
        <v>0</v>
      </c>
      <c r="R21" s="47"/>
      <c r="S21" s="47">
        <v>0</v>
      </c>
      <c r="T21" s="47">
        <v>0</v>
      </c>
      <c r="U21" s="47">
        <v>0</v>
      </c>
      <c r="V21" s="47">
        <v>0</v>
      </c>
      <c r="W21" s="47"/>
      <c r="X21" s="47"/>
      <c r="Y21" s="47">
        <v>0</v>
      </c>
      <c r="Z21" s="47">
        <f t="shared" si="2"/>
        <v>0</v>
      </c>
      <c r="AA21" s="47">
        <v>0</v>
      </c>
      <c r="AB21" s="47">
        <f t="shared" si="3"/>
        <v>0</v>
      </c>
      <c r="AC21" s="51" t="s">
        <v>70</v>
      </c>
    </row>
    <row r="22" spans="1:29" ht="16.5" thickTop="1" thickBot="1" x14ac:dyDescent="0.3">
      <c r="A22" s="53" t="s">
        <v>3</v>
      </c>
      <c r="B22" s="54">
        <f t="shared" ref="B22:O22" si="4">SUM(B3:B21)</f>
        <v>7663</v>
      </c>
      <c r="C22" s="55">
        <f t="shared" si="4"/>
        <v>9633</v>
      </c>
      <c r="D22" s="55">
        <f t="shared" si="4"/>
        <v>3378</v>
      </c>
      <c r="E22" s="55">
        <f t="shared" si="4"/>
        <v>12392</v>
      </c>
      <c r="F22" s="55">
        <f t="shared" si="4"/>
        <v>1785</v>
      </c>
      <c r="G22" s="55">
        <f t="shared" si="4"/>
        <v>1012</v>
      </c>
      <c r="H22" s="55">
        <f t="shared" si="4"/>
        <v>530</v>
      </c>
      <c r="I22" s="55">
        <f t="shared" si="4"/>
        <v>73</v>
      </c>
      <c r="J22" s="55">
        <f t="shared" si="4"/>
        <v>371</v>
      </c>
      <c r="K22" s="55">
        <f t="shared" si="4"/>
        <v>2</v>
      </c>
      <c r="L22" s="55">
        <f t="shared" si="4"/>
        <v>623</v>
      </c>
      <c r="M22" s="55">
        <f t="shared" si="4"/>
        <v>37462</v>
      </c>
      <c r="N22" s="55">
        <f t="shared" si="4"/>
        <v>127</v>
      </c>
      <c r="O22" s="55">
        <f t="shared" si="4"/>
        <v>2</v>
      </c>
      <c r="P22" s="55">
        <f>SUM(P4:P21)</f>
        <v>37590</v>
      </c>
      <c r="Q22" s="55">
        <f>SUM(Q4:Q21)</f>
        <v>390</v>
      </c>
      <c r="R22" s="55">
        <f>SUM(R3:R21)</f>
        <v>471</v>
      </c>
      <c r="S22" s="55">
        <f>SUM(S4:S21)</f>
        <v>9</v>
      </c>
      <c r="T22" s="55">
        <v>0</v>
      </c>
      <c r="U22" s="55">
        <v>0</v>
      </c>
      <c r="V22" s="55">
        <v>0</v>
      </c>
      <c r="W22" s="55">
        <f>SUM(W3:W21)</f>
        <v>875</v>
      </c>
      <c r="X22" s="55">
        <f>SUM(X3:X21)</f>
        <v>451</v>
      </c>
      <c r="Y22" s="55">
        <f>SUM(Y3:Y21)</f>
        <v>43</v>
      </c>
      <c r="Z22" s="55">
        <v>0</v>
      </c>
      <c r="AA22" s="55">
        <f>SUM(AA3:AA21)</f>
        <v>140</v>
      </c>
      <c r="AB22" s="55">
        <f>SUM(AB3:AB21)</f>
        <v>39969</v>
      </c>
      <c r="AC22" s="56" t="s">
        <v>3</v>
      </c>
    </row>
    <row r="23" spans="1:29" x14ac:dyDescent="0.25">
      <c r="M23" s="5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25"/>
  <sheetViews>
    <sheetView workbookViewId="0">
      <selection activeCell="Q23" sqref="Q23"/>
    </sheetView>
  </sheetViews>
  <sheetFormatPr defaultRowHeight="15" x14ac:dyDescent="0.25"/>
  <cols>
    <col min="1" max="1" width="17.85546875" customWidth="1"/>
    <col min="32" max="32" width="16.85546875" customWidth="1"/>
  </cols>
  <sheetData>
    <row r="1" spans="1:41" ht="18.75" thickBot="1" x14ac:dyDescent="0.3">
      <c r="A1" s="57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15.75" thickTop="1" x14ac:dyDescent="0.25">
      <c r="A2" s="110" t="s">
        <v>60</v>
      </c>
      <c r="B2" s="116" t="s">
        <v>4</v>
      </c>
      <c r="C2" s="116" t="s">
        <v>0</v>
      </c>
      <c r="D2" s="116" t="s">
        <v>1</v>
      </c>
      <c r="E2" s="116" t="s">
        <v>2</v>
      </c>
      <c r="F2" s="116" t="s">
        <v>26</v>
      </c>
      <c r="G2" s="116" t="s">
        <v>27</v>
      </c>
      <c r="H2" s="116" t="s">
        <v>38</v>
      </c>
      <c r="I2" s="116" t="s">
        <v>39</v>
      </c>
      <c r="J2" s="116" t="s">
        <v>40</v>
      </c>
      <c r="K2" s="116" t="s">
        <v>41</v>
      </c>
      <c r="L2" s="117" t="s">
        <v>42</v>
      </c>
      <c r="M2" s="117" t="s">
        <v>94</v>
      </c>
      <c r="N2" s="117" t="s">
        <v>61</v>
      </c>
      <c r="O2" s="117" t="s">
        <v>62</v>
      </c>
      <c r="P2" s="117" t="s">
        <v>63</v>
      </c>
      <c r="Q2" s="117" t="s">
        <v>6</v>
      </c>
      <c r="R2" s="117" t="s">
        <v>44</v>
      </c>
      <c r="S2" s="117" t="s">
        <v>29</v>
      </c>
      <c r="T2" s="117" t="s">
        <v>30</v>
      </c>
      <c r="U2" s="117" t="s">
        <v>31</v>
      </c>
      <c r="V2" s="117" t="s">
        <v>32</v>
      </c>
      <c r="W2" s="117" t="s">
        <v>33</v>
      </c>
      <c r="X2" s="117" t="s">
        <v>34</v>
      </c>
      <c r="Y2" s="117" t="s">
        <v>35</v>
      </c>
      <c r="Z2" s="117" t="s">
        <v>36</v>
      </c>
      <c r="AA2" s="117" t="s">
        <v>37</v>
      </c>
      <c r="AB2" s="117" t="s">
        <v>59</v>
      </c>
      <c r="AC2" s="117" t="s">
        <v>43</v>
      </c>
      <c r="AD2" s="117" t="s">
        <v>7</v>
      </c>
      <c r="AE2" s="113" t="s">
        <v>5</v>
      </c>
      <c r="AF2" s="59" t="s">
        <v>60</v>
      </c>
      <c r="AG2" s="58"/>
      <c r="AH2" s="58"/>
      <c r="AI2" s="58"/>
      <c r="AJ2" s="58"/>
      <c r="AK2" s="58"/>
      <c r="AL2" s="58"/>
      <c r="AM2" s="58"/>
      <c r="AN2" s="58"/>
      <c r="AO2" s="58"/>
    </row>
    <row r="3" spans="1:41" x14ac:dyDescent="0.25">
      <c r="A3" s="111" t="s">
        <v>47</v>
      </c>
      <c r="B3" s="108">
        <v>0</v>
      </c>
      <c r="C3" s="108">
        <v>14</v>
      </c>
      <c r="D3" s="108">
        <v>0</v>
      </c>
      <c r="E3" s="108">
        <v>0</v>
      </c>
      <c r="F3" s="108">
        <v>0</v>
      </c>
      <c r="G3" s="108">
        <v>0</v>
      </c>
      <c r="H3" s="108">
        <v>0</v>
      </c>
      <c r="I3" s="108">
        <v>0</v>
      </c>
      <c r="J3" s="108">
        <v>0</v>
      </c>
      <c r="K3" s="108">
        <v>0</v>
      </c>
      <c r="L3" s="108">
        <v>0</v>
      </c>
      <c r="M3" s="108">
        <v>0</v>
      </c>
      <c r="N3" s="108">
        <f>SUM(B3:M3)</f>
        <v>14</v>
      </c>
      <c r="O3" s="108">
        <v>0</v>
      </c>
      <c r="P3" s="108">
        <v>0</v>
      </c>
      <c r="Q3" s="108">
        <f>SUM(N3:P3)</f>
        <v>14</v>
      </c>
      <c r="R3" s="108">
        <v>0</v>
      </c>
      <c r="S3" s="108">
        <v>0</v>
      </c>
      <c r="T3" s="108">
        <v>0</v>
      </c>
      <c r="U3" s="108">
        <v>0</v>
      </c>
      <c r="V3" s="108">
        <v>0</v>
      </c>
      <c r="W3" s="108">
        <v>0</v>
      </c>
      <c r="X3" s="108">
        <v>0</v>
      </c>
      <c r="Y3" s="108">
        <v>0</v>
      </c>
      <c r="Z3" s="108">
        <v>0</v>
      </c>
      <c r="AA3" s="108">
        <v>0</v>
      </c>
      <c r="AB3" s="108">
        <v>0</v>
      </c>
      <c r="AC3" s="108">
        <v>0</v>
      </c>
      <c r="AD3" s="108">
        <v>0</v>
      </c>
      <c r="AE3" s="114">
        <f>SUM(AD3+Q3)</f>
        <v>14</v>
      </c>
      <c r="AF3" s="61" t="s">
        <v>47</v>
      </c>
      <c r="AG3" s="61"/>
      <c r="AH3" s="58"/>
      <c r="AI3" s="58"/>
      <c r="AJ3" s="58"/>
      <c r="AK3" s="58"/>
      <c r="AL3" s="58"/>
      <c r="AM3" s="58"/>
      <c r="AN3" s="58"/>
      <c r="AO3" s="58"/>
    </row>
    <row r="4" spans="1:41" x14ac:dyDescent="0.25">
      <c r="A4" s="111" t="s">
        <v>22</v>
      </c>
      <c r="B4" s="60">
        <v>1006</v>
      </c>
      <c r="C4" s="60">
        <v>1607</v>
      </c>
      <c r="D4" s="60">
        <v>1150</v>
      </c>
      <c r="E4" s="60">
        <v>2938</v>
      </c>
      <c r="F4" s="60">
        <v>213</v>
      </c>
      <c r="G4" s="60">
        <v>567</v>
      </c>
      <c r="H4" s="60">
        <v>0</v>
      </c>
      <c r="I4" s="60">
        <v>52</v>
      </c>
      <c r="J4" s="60">
        <v>0</v>
      </c>
      <c r="K4" s="60">
        <v>0</v>
      </c>
      <c r="L4" s="60">
        <v>700</v>
      </c>
      <c r="M4" s="60">
        <v>0</v>
      </c>
      <c r="N4" s="60">
        <f>SUM(B4:M4)</f>
        <v>8233</v>
      </c>
      <c r="O4" s="60">
        <v>1</v>
      </c>
      <c r="P4" s="60">
        <v>0</v>
      </c>
      <c r="Q4" s="108">
        <f t="shared" ref="Q4:Q23" si="0">SUM(N4:P4)</f>
        <v>8234</v>
      </c>
      <c r="R4" s="60">
        <v>301</v>
      </c>
      <c r="S4" s="60">
        <v>331</v>
      </c>
      <c r="T4" s="60">
        <v>17</v>
      </c>
      <c r="U4" s="60">
        <v>4</v>
      </c>
      <c r="V4" s="60">
        <v>32</v>
      </c>
      <c r="W4" s="60">
        <v>24</v>
      </c>
      <c r="X4" s="60">
        <v>3</v>
      </c>
      <c r="Y4" s="60">
        <v>463</v>
      </c>
      <c r="Z4" s="60">
        <v>405</v>
      </c>
      <c r="AA4" s="60">
        <v>26</v>
      </c>
      <c r="AB4" s="60">
        <v>0</v>
      </c>
      <c r="AC4" s="60">
        <v>196</v>
      </c>
      <c r="AD4" s="60">
        <f>SUM(R4:AC4)</f>
        <v>1802</v>
      </c>
      <c r="AE4" s="114">
        <f>SUM(AD4+Q4)</f>
        <v>10036</v>
      </c>
      <c r="AF4" s="61" t="s">
        <v>22</v>
      </c>
      <c r="AG4" s="61"/>
      <c r="AH4" s="58"/>
      <c r="AI4" s="58"/>
      <c r="AJ4" s="58"/>
      <c r="AK4" s="58"/>
      <c r="AL4" s="58"/>
      <c r="AM4" s="58"/>
      <c r="AN4" s="58"/>
      <c r="AO4" s="58"/>
    </row>
    <row r="5" spans="1:41" x14ac:dyDescent="0.25">
      <c r="A5" s="111" t="s">
        <v>17</v>
      </c>
      <c r="B5" s="109">
        <v>326</v>
      </c>
      <c r="C5" s="109">
        <v>2006</v>
      </c>
      <c r="D5" s="109">
        <v>594</v>
      </c>
      <c r="E5" s="109">
        <v>3435</v>
      </c>
      <c r="F5" s="109">
        <v>124</v>
      </c>
      <c r="G5" s="109">
        <v>588</v>
      </c>
      <c r="H5" s="109">
        <v>0</v>
      </c>
      <c r="I5" s="109">
        <v>412</v>
      </c>
      <c r="J5" s="109">
        <v>0</v>
      </c>
      <c r="K5" s="109">
        <v>2</v>
      </c>
      <c r="L5" s="109">
        <v>1534</v>
      </c>
      <c r="M5" s="109">
        <v>0</v>
      </c>
      <c r="N5" s="60">
        <f t="shared" ref="N5:N22" si="1">SUM(B5:M5)</f>
        <v>9021</v>
      </c>
      <c r="O5" s="109">
        <v>165</v>
      </c>
      <c r="P5" s="109">
        <v>110</v>
      </c>
      <c r="Q5" s="108">
        <f t="shared" si="0"/>
        <v>9296</v>
      </c>
      <c r="R5" s="109">
        <v>213</v>
      </c>
      <c r="S5" s="109">
        <v>932</v>
      </c>
      <c r="T5" s="109">
        <v>194</v>
      </c>
      <c r="U5" s="109">
        <v>18</v>
      </c>
      <c r="V5" s="109">
        <v>5</v>
      </c>
      <c r="W5" s="109">
        <v>5</v>
      </c>
      <c r="X5" s="109">
        <v>0</v>
      </c>
      <c r="Y5" s="109">
        <v>626</v>
      </c>
      <c r="Z5" s="109">
        <v>318</v>
      </c>
      <c r="AA5" s="109">
        <v>27</v>
      </c>
      <c r="AB5" s="109">
        <v>305</v>
      </c>
      <c r="AC5" s="109">
        <v>364</v>
      </c>
      <c r="AD5" s="109">
        <v>3007</v>
      </c>
      <c r="AE5" s="114">
        <f>SUM(Q5,AD5)</f>
        <v>12303</v>
      </c>
      <c r="AF5" s="61" t="s">
        <v>17</v>
      </c>
      <c r="AG5" s="61"/>
      <c r="AH5" s="58"/>
      <c r="AI5" s="58"/>
      <c r="AJ5" s="58"/>
      <c r="AK5" s="58"/>
      <c r="AL5" s="58"/>
      <c r="AM5" s="58"/>
      <c r="AN5" s="58"/>
      <c r="AO5" s="58"/>
    </row>
    <row r="6" spans="1:41" x14ac:dyDescent="0.25">
      <c r="A6" s="111" t="s">
        <v>8</v>
      </c>
      <c r="B6" s="108">
        <v>1425</v>
      </c>
      <c r="C6" s="108">
        <v>7074</v>
      </c>
      <c r="D6" s="108">
        <v>2593</v>
      </c>
      <c r="E6" s="108">
        <v>7379</v>
      </c>
      <c r="F6" s="108">
        <v>592</v>
      </c>
      <c r="G6" s="108">
        <v>1113</v>
      </c>
      <c r="H6" s="108">
        <v>0</v>
      </c>
      <c r="I6" s="108">
        <v>404</v>
      </c>
      <c r="J6" s="108">
        <v>0</v>
      </c>
      <c r="K6" s="108">
        <v>9</v>
      </c>
      <c r="L6" s="108">
        <v>851</v>
      </c>
      <c r="M6" s="108">
        <v>1</v>
      </c>
      <c r="N6" s="60">
        <f t="shared" si="1"/>
        <v>21441</v>
      </c>
      <c r="O6" s="108">
        <v>1277</v>
      </c>
      <c r="P6" s="108">
        <v>1041</v>
      </c>
      <c r="Q6" s="108">
        <f t="shared" si="0"/>
        <v>23759</v>
      </c>
      <c r="R6" s="108">
        <v>1263</v>
      </c>
      <c r="S6" s="108">
        <v>1781</v>
      </c>
      <c r="T6" s="108">
        <v>1117</v>
      </c>
      <c r="U6" s="108">
        <v>30</v>
      </c>
      <c r="V6" s="108">
        <v>33</v>
      </c>
      <c r="W6" s="108">
        <v>17</v>
      </c>
      <c r="X6" s="108">
        <v>1</v>
      </c>
      <c r="Y6" s="108">
        <v>2629</v>
      </c>
      <c r="Z6" s="108">
        <v>524</v>
      </c>
      <c r="AA6" s="108">
        <v>82</v>
      </c>
      <c r="AB6" s="108">
        <v>1000</v>
      </c>
      <c r="AC6" s="108">
        <v>1656</v>
      </c>
      <c r="AD6" s="108">
        <v>10133</v>
      </c>
      <c r="AE6" s="114">
        <f>SUM(Q6+AD6)</f>
        <v>33892</v>
      </c>
      <c r="AF6" s="61" t="s">
        <v>8</v>
      </c>
      <c r="AG6" s="61"/>
      <c r="AH6" s="58"/>
      <c r="AI6" s="58"/>
      <c r="AJ6" s="58"/>
      <c r="AK6" s="58"/>
      <c r="AL6" s="58"/>
      <c r="AM6" s="58"/>
      <c r="AN6" s="58"/>
      <c r="AO6" s="58"/>
    </row>
    <row r="7" spans="1:41" x14ac:dyDescent="0.25">
      <c r="A7" s="111" t="s">
        <v>12</v>
      </c>
      <c r="B7" s="108">
        <v>1066</v>
      </c>
      <c r="C7" s="108">
        <v>3730</v>
      </c>
      <c r="D7" s="108">
        <v>733</v>
      </c>
      <c r="E7" s="108">
        <v>3055</v>
      </c>
      <c r="F7" s="108">
        <v>126</v>
      </c>
      <c r="G7" s="108">
        <v>542</v>
      </c>
      <c r="H7" s="108">
        <v>0</v>
      </c>
      <c r="I7" s="108">
        <v>51</v>
      </c>
      <c r="J7" s="108">
        <v>0</v>
      </c>
      <c r="K7" s="108">
        <v>1</v>
      </c>
      <c r="L7" s="108">
        <v>283</v>
      </c>
      <c r="M7" s="108"/>
      <c r="N7" s="60">
        <f t="shared" si="1"/>
        <v>9587</v>
      </c>
      <c r="O7" s="108">
        <v>311</v>
      </c>
      <c r="P7" s="108">
        <v>173</v>
      </c>
      <c r="Q7" s="108">
        <f t="shared" si="0"/>
        <v>10071</v>
      </c>
      <c r="R7" s="108">
        <v>630</v>
      </c>
      <c r="S7" s="108">
        <v>516</v>
      </c>
      <c r="T7" s="108">
        <v>356</v>
      </c>
      <c r="U7" s="108">
        <v>32</v>
      </c>
      <c r="V7" s="108">
        <v>36</v>
      </c>
      <c r="W7" s="108">
        <v>18</v>
      </c>
      <c r="X7" s="108">
        <v>5</v>
      </c>
      <c r="Y7" s="108">
        <v>1131</v>
      </c>
      <c r="Z7" s="108">
        <v>349</v>
      </c>
      <c r="AA7" s="108">
        <v>48</v>
      </c>
      <c r="AB7" s="108">
        <v>300</v>
      </c>
      <c r="AC7" s="108">
        <v>627</v>
      </c>
      <c r="AD7" s="108">
        <v>4048</v>
      </c>
      <c r="AE7" s="114">
        <f>SUM(Q7,AD7)</f>
        <v>14119</v>
      </c>
      <c r="AF7" s="61" t="s">
        <v>12</v>
      </c>
      <c r="AG7" s="61"/>
      <c r="AH7" s="58"/>
      <c r="AI7" s="58"/>
      <c r="AJ7" s="58"/>
      <c r="AK7" s="58"/>
      <c r="AL7" s="58"/>
      <c r="AM7" s="58"/>
      <c r="AN7" s="58"/>
      <c r="AO7" s="58"/>
    </row>
    <row r="8" spans="1:41" x14ac:dyDescent="0.25">
      <c r="A8" s="112" t="s">
        <v>71</v>
      </c>
      <c r="B8" s="108">
        <v>471</v>
      </c>
      <c r="C8" s="108">
        <v>1927</v>
      </c>
      <c r="D8" s="108">
        <v>763</v>
      </c>
      <c r="E8" s="108">
        <v>2600</v>
      </c>
      <c r="F8" s="108">
        <v>147</v>
      </c>
      <c r="G8" s="108">
        <v>464</v>
      </c>
      <c r="H8" s="108">
        <v>0</v>
      </c>
      <c r="I8" s="108">
        <v>60</v>
      </c>
      <c r="J8" s="108">
        <v>0</v>
      </c>
      <c r="K8" s="108">
        <v>0</v>
      </c>
      <c r="L8" s="108">
        <v>158</v>
      </c>
      <c r="M8" s="108">
        <v>1</v>
      </c>
      <c r="N8" s="60">
        <f t="shared" si="1"/>
        <v>6591</v>
      </c>
      <c r="O8" s="108">
        <v>259</v>
      </c>
      <c r="P8" s="108">
        <v>148</v>
      </c>
      <c r="Q8" s="108">
        <f t="shared" si="0"/>
        <v>6998</v>
      </c>
      <c r="R8" s="108">
        <v>178</v>
      </c>
      <c r="S8" s="108">
        <v>422</v>
      </c>
      <c r="T8" s="108">
        <v>293</v>
      </c>
      <c r="U8" s="108">
        <v>5</v>
      </c>
      <c r="V8" s="108">
        <v>3</v>
      </c>
      <c r="W8" s="108">
        <v>6</v>
      </c>
      <c r="X8" s="108">
        <v>0</v>
      </c>
      <c r="Y8" s="108">
        <v>455</v>
      </c>
      <c r="Z8" s="108">
        <v>228</v>
      </c>
      <c r="AA8" s="108">
        <v>31</v>
      </c>
      <c r="AB8" s="108">
        <v>330</v>
      </c>
      <c r="AC8" s="108">
        <v>365</v>
      </c>
      <c r="AD8" s="108">
        <v>2316</v>
      </c>
      <c r="AE8" s="114">
        <f>SUM(Q8+AD8)</f>
        <v>9314</v>
      </c>
      <c r="AF8" s="62" t="s">
        <v>71</v>
      </c>
      <c r="AG8" s="61"/>
      <c r="AH8" s="58"/>
      <c r="AI8" s="58"/>
      <c r="AJ8" s="58"/>
      <c r="AK8" s="58"/>
      <c r="AL8" s="58"/>
      <c r="AM8" s="58"/>
      <c r="AN8" s="58"/>
      <c r="AO8" s="58"/>
    </row>
    <row r="9" spans="1:41" x14ac:dyDescent="0.25">
      <c r="A9" s="111" t="s">
        <v>64</v>
      </c>
      <c r="B9" s="108">
        <v>0</v>
      </c>
      <c r="C9" s="108">
        <v>15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60">
        <f t="shared" si="1"/>
        <v>15</v>
      </c>
      <c r="O9" s="108">
        <v>0</v>
      </c>
      <c r="P9" s="108">
        <v>0</v>
      </c>
      <c r="Q9" s="108">
        <f t="shared" si="0"/>
        <v>15</v>
      </c>
      <c r="R9" s="108">
        <v>14</v>
      </c>
      <c r="S9" s="108">
        <v>2</v>
      </c>
      <c r="T9" s="108">
        <v>0</v>
      </c>
      <c r="U9" s="108">
        <v>0</v>
      </c>
      <c r="V9" s="108">
        <v>0</v>
      </c>
      <c r="W9" s="108">
        <v>1</v>
      </c>
      <c r="X9" s="108">
        <v>0</v>
      </c>
      <c r="Y9" s="108">
        <v>16</v>
      </c>
      <c r="Z9" s="108">
        <v>11</v>
      </c>
      <c r="AA9" s="108">
        <v>0</v>
      </c>
      <c r="AB9" s="108">
        <v>5</v>
      </c>
      <c r="AC9" s="108">
        <v>2</v>
      </c>
      <c r="AD9" s="108">
        <v>51</v>
      </c>
      <c r="AE9" s="114">
        <f t="shared" ref="AE9:AE21" si="2">SUM(Q9+AD9)</f>
        <v>66</v>
      </c>
      <c r="AF9" s="61" t="s">
        <v>64</v>
      </c>
      <c r="AG9" s="61"/>
      <c r="AH9" s="58"/>
      <c r="AI9" s="58"/>
      <c r="AJ9" s="58"/>
      <c r="AK9" s="58"/>
      <c r="AL9" s="58"/>
      <c r="AM9" s="58"/>
      <c r="AN9" s="58"/>
      <c r="AO9" s="58"/>
    </row>
    <row r="10" spans="1:41" x14ac:dyDescent="0.25">
      <c r="A10" s="111" t="s">
        <v>9</v>
      </c>
      <c r="B10" s="108">
        <v>450</v>
      </c>
      <c r="C10" s="108">
        <v>2800</v>
      </c>
      <c r="D10" s="108">
        <v>1142</v>
      </c>
      <c r="E10" s="108">
        <v>2815</v>
      </c>
      <c r="F10" s="108">
        <v>345</v>
      </c>
      <c r="G10" s="108">
        <v>494</v>
      </c>
      <c r="H10" s="108">
        <v>0</v>
      </c>
      <c r="I10" s="108">
        <v>83</v>
      </c>
      <c r="J10" s="108">
        <v>2</v>
      </c>
      <c r="K10" s="108">
        <v>0</v>
      </c>
      <c r="L10" s="108">
        <v>165</v>
      </c>
      <c r="M10" s="108">
        <v>71</v>
      </c>
      <c r="N10" s="60">
        <f t="shared" si="1"/>
        <v>8367</v>
      </c>
      <c r="O10" s="108">
        <v>334</v>
      </c>
      <c r="P10" s="108">
        <v>128</v>
      </c>
      <c r="Q10" s="108">
        <f t="shared" si="0"/>
        <v>8829</v>
      </c>
      <c r="R10" s="108">
        <v>319</v>
      </c>
      <c r="S10" s="108">
        <v>545</v>
      </c>
      <c r="T10" s="108">
        <v>244</v>
      </c>
      <c r="U10" s="108">
        <v>11</v>
      </c>
      <c r="V10" s="108">
        <v>3</v>
      </c>
      <c r="W10" s="108">
        <v>5</v>
      </c>
      <c r="X10" s="108">
        <v>0</v>
      </c>
      <c r="Y10" s="108">
        <v>859</v>
      </c>
      <c r="Z10" s="108">
        <v>249</v>
      </c>
      <c r="AA10" s="108">
        <v>39</v>
      </c>
      <c r="AB10" s="108">
        <v>347</v>
      </c>
      <c r="AC10" s="108">
        <v>487</v>
      </c>
      <c r="AD10" s="108">
        <v>3108</v>
      </c>
      <c r="AE10" s="114">
        <f t="shared" si="2"/>
        <v>11937</v>
      </c>
      <c r="AF10" s="61" t="s">
        <v>9</v>
      </c>
      <c r="AG10" s="61"/>
      <c r="AH10" s="58"/>
      <c r="AI10" s="58"/>
      <c r="AJ10" s="58"/>
      <c r="AK10" s="58"/>
      <c r="AL10" s="58"/>
      <c r="AM10" s="58"/>
      <c r="AN10" s="58"/>
      <c r="AO10" s="58"/>
    </row>
    <row r="11" spans="1:41" x14ac:dyDescent="0.25">
      <c r="A11" s="111" t="s">
        <v>15</v>
      </c>
      <c r="B11" s="108">
        <v>274</v>
      </c>
      <c r="C11" s="108">
        <v>2013</v>
      </c>
      <c r="D11" s="108">
        <v>967</v>
      </c>
      <c r="E11" s="108">
        <v>2982</v>
      </c>
      <c r="F11" s="108">
        <v>220</v>
      </c>
      <c r="G11" s="108">
        <v>637</v>
      </c>
      <c r="H11" s="108">
        <v>0</v>
      </c>
      <c r="I11" s="108">
        <v>100</v>
      </c>
      <c r="J11" s="108">
        <v>0</v>
      </c>
      <c r="K11" s="108">
        <v>2</v>
      </c>
      <c r="L11" s="108">
        <v>120</v>
      </c>
      <c r="M11" s="108">
        <v>0</v>
      </c>
      <c r="N11" s="60">
        <f t="shared" si="1"/>
        <v>7315</v>
      </c>
      <c r="O11" s="108">
        <v>191</v>
      </c>
      <c r="P11" s="108">
        <v>107</v>
      </c>
      <c r="Q11" s="108">
        <f t="shared" si="0"/>
        <v>7613</v>
      </c>
      <c r="R11" s="108">
        <v>413</v>
      </c>
      <c r="S11" s="108">
        <v>359</v>
      </c>
      <c r="T11" s="108">
        <v>231</v>
      </c>
      <c r="U11" s="108">
        <v>11</v>
      </c>
      <c r="V11" s="108">
        <v>12</v>
      </c>
      <c r="W11" s="108">
        <v>7</v>
      </c>
      <c r="X11" s="108">
        <v>0</v>
      </c>
      <c r="Y11" s="108">
        <v>768</v>
      </c>
      <c r="Z11" s="108">
        <v>254</v>
      </c>
      <c r="AA11" s="108">
        <v>37</v>
      </c>
      <c r="AB11" s="108">
        <v>184</v>
      </c>
      <c r="AC11" s="108">
        <v>307</v>
      </c>
      <c r="AD11" s="108">
        <v>2583</v>
      </c>
      <c r="AE11" s="114">
        <f t="shared" si="2"/>
        <v>10196</v>
      </c>
      <c r="AF11" s="61" t="s">
        <v>15</v>
      </c>
      <c r="AG11" s="61"/>
      <c r="AH11" s="58"/>
      <c r="AI11" s="58"/>
      <c r="AJ11" s="58"/>
      <c r="AK11" s="58"/>
      <c r="AL11" s="58"/>
      <c r="AM11" s="58"/>
      <c r="AN11" s="58"/>
      <c r="AO11" s="58"/>
    </row>
    <row r="12" spans="1:41" x14ac:dyDescent="0.25">
      <c r="A12" s="111" t="s">
        <v>20</v>
      </c>
      <c r="B12" s="108">
        <v>1054</v>
      </c>
      <c r="C12" s="108">
        <v>3620</v>
      </c>
      <c r="D12" s="108">
        <v>1387</v>
      </c>
      <c r="E12" s="108">
        <v>4812</v>
      </c>
      <c r="F12" s="108">
        <v>166</v>
      </c>
      <c r="G12" s="108">
        <v>629</v>
      </c>
      <c r="H12" s="108">
        <v>6</v>
      </c>
      <c r="I12" s="108">
        <v>139</v>
      </c>
      <c r="J12" s="108">
        <v>0</v>
      </c>
      <c r="K12" s="108">
        <v>16</v>
      </c>
      <c r="L12" s="108">
        <v>7258</v>
      </c>
      <c r="M12" s="108">
        <v>7006</v>
      </c>
      <c r="N12" s="60">
        <f t="shared" si="1"/>
        <v>26093</v>
      </c>
      <c r="O12" s="108">
        <v>536</v>
      </c>
      <c r="P12" s="108">
        <v>308</v>
      </c>
      <c r="Q12" s="108">
        <f t="shared" si="0"/>
        <v>26937</v>
      </c>
      <c r="R12" s="108">
        <v>690</v>
      </c>
      <c r="S12" s="108">
        <v>657</v>
      </c>
      <c r="T12" s="108">
        <v>605</v>
      </c>
      <c r="U12" s="108">
        <v>19</v>
      </c>
      <c r="V12" s="108">
        <v>10</v>
      </c>
      <c r="W12" s="108">
        <v>7</v>
      </c>
      <c r="X12" s="108">
        <v>0</v>
      </c>
      <c r="Y12" s="108">
        <v>1759</v>
      </c>
      <c r="Z12" s="108">
        <v>480</v>
      </c>
      <c r="AA12" s="108">
        <v>75</v>
      </c>
      <c r="AB12" s="108">
        <v>362</v>
      </c>
      <c r="AC12" s="108">
        <v>1000</v>
      </c>
      <c r="AD12" s="108">
        <v>5664</v>
      </c>
      <c r="AE12" s="114">
        <f>SUM(Q12+AD12)</f>
        <v>32601</v>
      </c>
      <c r="AF12" s="61" t="s">
        <v>20</v>
      </c>
      <c r="AG12" s="61"/>
      <c r="AH12" s="58"/>
      <c r="AI12" s="58"/>
      <c r="AJ12" s="58"/>
      <c r="AK12" s="58"/>
      <c r="AL12" s="58"/>
      <c r="AM12" s="58"/>
      <c r="AN12" s="58"/>
      <c r="AO12" s="58"/>
    </row>
    <row r="13" spans="1:41" x14ac:dyDescent="0.25">
      <c r="A13" s="111" t="s">
        <v>14</v>
      </c>
      <c r="B13" s="108">
        <v>568</v>
      </c>
      <c r="C13" s="108">
        <v>3350</v>
      </c>
      <c r="D13" s="108">
        <v>1335</v>
      </c>
      <c r="E13" s="108">
        <v>3870</v>
      </c>
      <c r="F13" s="108">
        <v>174</v>
      </c>
      <c r="G13" s="108">
        <v>637</v>
      </c>
      <c r="H13" s="108">
        <v>0</v>
      </c>
      <c r="I13" s="108">
        <v>41</v>
      </c>
      <c r="J13" s="108">
        <v>0</v>
      </c>
      <c r="K13" s="108">
        <v>0</v>
      </c>
      <c r="L13" s="108">
        <v>188</v>
      </c>
      <c r="M13" s="108">
        <v>0</v>
      </c>
      <c r="N13" s="60">
        <f t="shared" si="1"/>
        <v>10163</v>
      </c>
      <c r="O13" s="108">
        <v>341</v>
      </c>
      <c r="P13" s="108">
        <v>176</v>
      </c>
      <c r="Q13" s="108">
        <f t="shared" si="0"/>
        <v>10680</v>
      </c>
      <c r="R13" s="108">
        <v>425</v>
      </c>
      <c r="S13" s="108">
        <v>555</v>
      </c>
      <c r="T13" s="108">
        <v>288</v>
      </c>
      <c r="U13" s="108">
        <v>16</v>
      </c>
      <c r="V13" s="108">
        <v>17</v>
      </c>
      <c r="W13" s="108">
        <v>11</v>
      </c>
      <c r="X13" s="108">
        <v>0</v>
      </c>
      <c r="Y13" s="108">
        <v>710</v>
      </c>
      <c r="Z13" s="108">
        <v>330</v>
      </c>
      <c r="AA13" s="108">
        <v>49</v>
      </c>
      <c r="AB13" s="108">
        <v>275</v>
      </c>
      <c r="AC13" s="108">
        <v>452</v>
      </c>
      <c r="AD13" s="108">
        <v>3128</v>
      </c>
      <c r="AE13" s="114">
        <f t="shared" si="2"/>
        <v>13808</v>
      </c>
      <c r="AF13" s="61" t="s">
        <v>14</v>
      </c>
      <c r="AG13" s="63"/>
      <c r="AH13" s="58"/>
      <c r="AI13" s="58"/>
      <c r="AJ13" s="58"/>
      <c r="AK13" s="58"/>
      <c r="AL13" s="58"/>
      <c r="AM13" s="58"/>
      <c r="AN13" s="58"/>
      <c r="AO13" s="58"/>
    </row>
    <row r="14" spans="1:41" x14ac:dyDescent="0.25">
      <c r="A14" s="111" t="s">
        <v>19</v>
      </c>
      <c r="B14" s="108">
        <v>1411</v>
      </c>
      <c r="C14" s="108">
        <v>4098</v>
      </c>
      <c r="D14" s="108">
        <v>1815</v>
      </c>
      <c r="E14" s="108">
        <v>5565</v>
      </c>
      <c r="F14" s="108">
        <v>354</v>
      </c>
      <c r="G14" s="108">
        <v>795</v>
      </c>
      <c r="H14" s="108">
        <v>0</v>
      </c>
      <c r="I14" s="108">
        <v>232</v>
      </c>
      <c r="J14" s="108">
        <v>1</v>
      </c>
      <c r="K14" s="108">
        <v>30</v>
      </c>
      <c r="L14" s="108">
        <v>240</v>
      </c>
      <c r="M14" s="108">
        <v>0</v>
      </c>
      <c r="N14" s="60">
        <f t="shared" si="1"/>
        <v>14541</v>
      </c>
      <c r="O14" s="108">
        <v>813</v>
      </c>
      <c r="P14" s="108">
        <v>348</v>
      </c>
      <c r="Q14" s="108">
        <f t="shared" si="0"/>
        <v>15702</v>
      </c>
      <c r="R14" s="108">
        <v>785</v>
      </c>
      <c r="S14" s="108">
        <v>844</v>
      </c>
      <c r="T14" s="108">
        <v>635</v>
      </c>
      <c r="U14" s="108">
        <v>53</v>
      </c>
      <c r="V14" s="108">
        <v>8</v>
      </c>
      <c r="W14" s="108">
        <v>6</v>
      </c>
      <c r="X14" s="108">
        <v>1</v>
      </c>
      <c r="Y14" s="108">
        <v>1806</v>
      </c>
      <c r="Z14" s="108">
        <v>449</v>
      </c>
      <c r="AA14" s="108">
        <v>106</v>
      </c>
      <c r="AB14" s="108">
        <v>638</v>
      </c>
      <c r="AC14" s="108">
        <v>750</v>
      </c>
      <c r="AD14" s="108">
        <v>6081</v>
      </c>
      <c r="AE14" s="114">
        <f t="shared" si="2"/>
        <v>21783</v>
      </c>
      <c r="AF14" s="61" t="s">
        <v>19</v>
      </c>
      <c r="AG14" s="61"/>
      <c r="AH14" s="58"/>
      <c r="AI14" s="58"/>
      <c r="AJ14" s="58"/>
      <c r="AK14" s="58"/>
      <c r="AL14" s="58"/>
      <c r="AM14" s="58"/>
      <c r="AN14" s="58"/>
      <c r="AO14" s="58"/>
    </row>
    <row r="15" spans="1:41" x14ac:dyDescent="0.25">
      <c r="A15" s="111" t="s">
        <v>21</v>
      </c>
      <c r="B15" s="108">
        <v>438</v>
      </c>
      <c r="C15" s="108">
        <v>1815</v>
      </c>
      <c r="D15" s="108">
        <v>1194</v>
      </c>
      <c r="E15" s="108">
        <v>2305</v>
      </c>
      <c r="F15" s="108">
        <v>167</v>
      </c>
      <c r="G15" s="108">
        <v>259</v>
      </c>
      <c r="H15" s="108">
        <v>0</v>
      </c>
      <c r="I15" s="108">
        <v>78</v>
      </c>
      <c r="J15" s="108">
        <v>0</v>
      </c>
      <c r="K15" s="108">
        <v>2</v>
      </c>
      <c r="L15" s="108">
        <v>180</v>
      </c>
      <c r="M15" s="108">
        <v>0</v>
      </c>
      <c r="N15" s="60">
        <f t="shared" si="1"/>
        <v>6438</v>
      </c>
      <c r="O15" s="108">
        <v>151</v>
      </c>
      <c r="P15" s="108">
        <v>196</v>
      </c>
      <c r="Q15" s="108">
        <f t="shared" si="0"/>
        <v>6785</v>
      </c>
      <c r="R15" s="108">
        <v>147</v>
      </c>
      <c r="S15" s="108">
        <v>388</v>
      </c>
      <c r="T15" s="108">
        <v>308</v>
      </c>
      <c r="U15" s="108">
        <v>12</v>
      </c>
      <c r="V15" s="108">
        <v>13</v>
      </c>
      <c r="W15" s="108">
        <v>9</v>
      </c>
      <c r="X15" s="108">
        <v>0</v>
      </c>
      <c r="Y15" s="108">
        <v>860</v>
      </c>
      <c r="Z15" s="108">
        <v>211</v>
      </c>
      <c r="AA15" s="108">
        <v>18</v>
      </c>
      <c r="AB15" s="108">
        <v>252</v>
      </c>
      <c r="AC15" s="108">
        <v>352</v>
      </c>
      <c r="AD15" s="108">
        <v>2570</v>
      </c>
      <c r="AE15" s="114">
        <f t="shared" si="2"/>
        <v>9355</v>
      </c>
      <c r="AF15" s="61" t="s">
        <v>21</v>
      </c>
      <c r="AG15" s="61"/>
      <c r="AH15" s="58"/>
      <c r="AI15" s="58"/>
      <c r="AJ15" s="58"/>
      <c r="AK15" s="58"/>
      <c r="AL15" s="58"/>
      <c r="AM15" s="58"/>
      <c r="AN15" s="58"/>
      <c r="AO15" s="58"/>
    </row>
    <row r="16" spans="1:41" x14ac:dyDescent="0.25">
      <c r="A16" s="111" t="s">
        <v>13</v>
      </c>
      <c r="B16" s="108">
        <v>773</v>
      </c>
      <c r="C16" s="108">
        <v>3454</v>
      </c>
      <c r="D16" s="108">
        <v>838</v>
      </c>
      <c r="E16" s="108">
        <v>4410</v>
      </c>
      <c r="F16" s="108">
        <v>234</v>
      </c>
      <c r="G16" s="108">
        <v>534</v>
      </c>
      <c r="H16" s="108">
        <v>0</v>
      </c>
      <c r="I16" s="108">
        <v>29</v>
      </c>
      <c r="J16" s="108">
        <v>1</v>
      </c>
      <c r="K16" s="108">
        <v>23</v>
      </c>
      <c r="L16" s="108">
        <v>133</v>
      </c>
      <c r="M16" s="108">
        <v>0</v>
      </c>
      <c r="N16" s="60">
        <f t="shared" si="1"/>
        <v>10429</v>
      </c>
      <c r="O16" s="108">
        <v>343</v>
      </c>
      <c r="P16" s="108">
        <v>140</v>
      </c>
      <c r="Q16" s="108">
        <f t="shared" si="0"/>
        <v>10912</v>
      </c>
      <c r="R16" s="108">
        <v>283</v>
      </c>
      <c r="S16" s="108">
        <v>493</v>
      </c>
      <c r="T16" s="108">
        <v>292</v>
      </c>
      <c r="U16" s="108">
        <v>18</v>
      </c>
      <c r="V16" s="108">
        <v>13</v>
      </c>
      <c r="W16" s="108">
        <v>15</v>
      </c>
      <c r="X16" s="108">
        <v>2</v>
      </c>
      <c r="Y16" s="108">
        <v>975</v>
      </c>
      <c r="Z16" s="108">
        <v>427</v>
      </c>
      <c r="AA16" s="108">
        <v>44</v>
      </c>
      <c r="AB16" s="108">
        <v>218</v>
      </c>
      <c r="AC16" s="108">
        <v>297</v>
      </c>
      <c r="AD16" s="108">
        <v>3077</v>
      </c>
      <c r="AE16" s="114">
        <f t="shared" si="2"/>
        <v>13989</v>
      </c>
      <c r="AF16" s="61" t="s">
        <v>13</v>
      </c>
      <c r="AG16" s="61"/>
      <c r="AH16" s="58"/>
      <c r="AI16" s="58"/>
      <c r="AJ16" s="58"/>
      <c r="AK16" s="58"/>
      <c r="AL16" s="58"/>
      <c r="AM16" s="58"/>
      <c r="AN16" s="58"/>
      <c r="AO16" s="58"/>
    </row>
    <row r="17" spans="1:41" x14ac:dyDescent="0.25">
      <c r="A17" s="111" t="s">
        <v>10</v>
      </c>
      <c r="B17" s="108">
        <v>597</v>
      </c>
      <c r="C17" s="108">
        <v>2234</v>
      </c>
      <c r="D17" s="108">
        <v>1135</v>
      </c>
      <c r="E17" s="108">
        <v>2933</v>
      </c>
      <c r="F17" s="108">
        <v>136</v>
      </c>
      <c r="G17" s="108">
        <v>390</v>
      </c>
      <c r="H17" s="108">
        <v>0</v>
      </c>
      <c r="I17" s="108">
        <v>262</v>
      </c>
      <c r="J17" s="108">
        <v>1</v>
      </c>
      <c r="K17" s="108">
        <v>0</v>
      </c>
      <c r="L17" s="108">
        <v>329</v>
      </c>
      <c r="M17" s="108">
        <v>0</v>
      </c>
      <c r="N17" s="60">
        <f t="shared" si="1"/>
        <v>8017</v>
      </c>
      <c r="O17" s="108">
        <v>288</v>
      </c>
      <c r="P17" s="108">
        <v>110</v>
      </c>
      <c r="Q17" s="108">
        <f t="shared" si="0"/>
        <v>8415</v>
      </c>
      <c r="R17" s="108">
        <v>419</v>
      </c>
      <c r="S17" s="108">
        <v>576</v>
      </c>
      <c r="T17" s="108">
        <v>237</v>
      </c>
      <c r="U17" s="108">
        <v>10</v>
      </c>
      <c r="V17" s="108">
        <v>21</v>
      </c>
      <c r="W17" s="108">
        <v>25</v>
      </c>
      <c r="X17" s="108">
        <v>1</v>
      </c>
      <c r="Y17" s="108">
        <v>656</v>
      </c>
      <c r="Z17" s="108">
        <v>331</v>
      </c>
      <c r="AA17" s="108">
        <v>27</v>
      </c>
      <c r="AB17" s="108">
        <v>321</v>
      </c>
      <c r="AC17" s="108">
        <v>231</v>
      </c>
      <c r="AD17" s="108">
        <v>2855</v>
      </c>
      <c r="AE17" s="114">
        <f t="shared" si="2"/>
        <v>11270</v>
      </c>
      <c r="AF17" s="61" t="s">
        <v>10</v>
      </c>
      <c r="AG17" s="61"/>
      <c r="AH17" s="58"/>
      <c r="AI17" s="58"/>
      <c r="AJ17" s="58"/>
      <c r="AK17" s="58"/>
      <c r="AL17" s="58"/>
      <c r="AM17" s="58"/>
      <c r="AN17" s="58"/>
      <c r="AO17" s="58"/>
    </row>
    <row r="18" spans="1:41" x14ac:dyDescent="0.25">
      <c r="A18" s="111" t="s">
        <v>16</v>
      </c>
      <c r="B18" s="108">
        <v>200</v>
      </c>
      <c r="C18" s="108">
        <v>1792</v>
      </c>
      <c r="D18" s="108">
        <v>845</v>
      </c>
      <c r="E18" s="108">
        <v>2040</v>
      </c>
      <c r="F18" s="108">
        <v>136</v>
      </c>
      <c r="G18" s="108">
        <v>406</v>
      </c>
      <c r="H18" s="108">
        <v>0</v>
      </c>
      <c r="I18" s="108">
        <v>44</v>
      </c>
      <c r="J18" s="108">
        <v>0</v>
      </c>
      <c r="K18" s="108">
        <v>0</v>
      </c>
      <c r="L18" s="108">
        <v>56</v>
      </c>
      <c r="M18" s="108">
        <v>0</v>
      </c>
      <c r="N18" s="60">
        <f t="shared" si="1"/>
        <v>5519</v>
      </c>
      <c r="O18" s="108">
        <v>135</v>
      </c>
      <c r="P18" s="108">
        <v>72</v>
      </c>
      <c r="Q18" s="108">
        <f t="shared" si="0"/>
        <v>5726</v>
      </c>
      <c r="R18" s="108">
        <v>210</v>
      </c>
      <c r="S18" s="108">
        <v>299</v>
      </c>
      <c r="T18" s="108">
        <v>187</v>
      </c>
      <c r="U18" s="108">
        <v>9</v>
      </c>
      <c r="V18" s="108">
        <v>2</v>
      </c>
      <c r="W18" s="108">
        <v>8</v>
      </c>
      <c r="X18" s="108">
        <v>0</v>
      </c>
      <c r="Y18" s="108">
        <v>419</v>
      </c>
      <c r="Z18" s="108">
        <v>281</v>
      </c>
      <c r="AA18" s="108">
        <v>23</v>
      </c>
      <c r="AB18" s="108">
        <v>231</v>
      </c>
      <c r="AC18" s="108">
        <v>220</v>
      </c>
      <c r="AD18" s="108">
        <v>1889</v>
      </c>
      <c r="AE18" s="114">
        <f t="shared" si="2"/>
        <v>7615</v>
      </c>
      <c r="AF18" s="61" t="s">
        <v>16</v>
      </c>
      <c r="AG18" s="61"/>
      <c r="AH18" s="58"/>
      <c r="AI18" s="58"/>
      <c r="AJ18" s="58"/>
      <c r="AK18" s="58"/>
      <c r="AL18" s="58"/>
      <c r="AM18" s="58"/>
      <c r="AN18" s="58"/>
      <c r="AO18" s="58"/>
    </row>
    <row r="19" spans="1:41" x14ac:dyDescent="0.25">
      <c r="A19" s="111" t="s">
        <v>51</v>
      </c>
      <c r="B19" s="108">
        <v>2</v>
      </c>
      <c r="C19" s="108">
        <v>0</v>
      </c>
      <c r="D19" s="108">
        <v>46</v>
      </c>
      <c r="E19" s="108">
        <v>3648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57</v>
      </c>
      <c r="M19" s="108">
        <v>0</v>
      </c>
      <c r="N19" s="60">
        <f t="shared" si="1"/>
        <v>3753</v>
      </c>
      <c r="O19" s="108">
        <v>1</v>
      </c>
      <c r="P19" s="108">
        <v>0</v>
      </c>
      <c r="Q19" s="108">
        <f t="shared" si="0"/>
        <v>3754</v>
      </c>
      <c r="R19" s="108">
        <v>1</v>
      </c>
      <c r="S19" s="108">
        <v>0</v>
      </c>
      <c r="T19" s="108">
        <v>13</v>
      </c>
      <c r="U19" s="108">
        <v>0</v>
      </c>
      <c r="V19" s="108">
        <v>0</v>
      </c>
      <c r="W19" s="108">
        <v>0</v>
      </c>
      <c r="X19" s="108">
        <v>0</v>
      </c>
      <c r="Y19" s="108">
        <v>1</v>
      </c>
      <c r="Z19" s="108">
        <v>0</v>
      </c>
      <c r="AA19" s="108">
        <v>0</v>
      </c>
      <c r="AB19" s="108">
        <v>20</v>
      </c>
      <c r="AC19" s="108">
        <v>0</v>
      </c>
      <c r="AD19" s="108">
        <v>35</v>
      </c>
      <c r="AE19" s="114">
        <f t="shared" si="2"/>
        <v>3789</v>
      </c>
      <c r="AF19" s="61" t="s">
        <v>51</v>
      </c>
      <c r="AG19" s="61"/>
      <c r="AH19" s="58"/>
      <c r="AI19" s="58"/>
      <c r="AJ19" s="58"/>
      <c r="AK19" s="58"/>
      <c r="AL19" s="58"/>
      <c r="AM19" s="58"/>
      <c r="AN19" s="58"/>
      <c r="AO19" s="58"/>
    </row>
    <row r="20" spans="1:41" x14ac:dyDescent="0.25">
      <c r="A20" s="111" t="s">
        <v>48</v>
      </c>
      <c r="B20" s="108">
        <v>1</v>
      </c>
      <c r="C20" s="108">
        <v>3</v>
      </c>
      <c r="D20" s="108">
        <v>3</v>
      </c>
      <c r="E20" s="108">
        <v>2</v>
      </c>
      <c r="F20" s="108">
        <v>0</v>
      </c>
      <c r="G20" s="108">
        <v>1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60">
        <f t="shared" si="1"/>
        <v>10</v>
      </c>
      <c r="O20" s="108">
        <v>0</v>
      </c>
      <c r="P20" s="108">
        <v>0</v>
      </c>
      <c r="Q20" s="108">
        <f t="shared" si="0"/>
        <v>10</v>
      </c>
      <c r="R20" s="108">
        <v>1</v>
      </c>
      <c r="S20" s="108">
        <v>1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2</v>
      </c>
      <c r="Z20" s="108">
        <v>2</v>
      </c>
      <c r="AA20" s="108">
        <v>0</v>
      </c>
      <c r="AB20" s="108">
        <v>0</v>
      </c>
      <c r="AC20" s="108">
        <v>1</v>
      </c>
      <c r="AD20" s="108">
        <v>7</v>
      </c>
      <c r="AE20" s="114">
        <f t="shared" si="2"/>
        <v>17</v>
      </c>
      <c r="AF20" s="61" t="s">
        <v>48</v>
      </c>
      <c r="AG20" s="61"/>
      <c r="AH20" s="58"/>
      <c r="AI20" s="58"/>
      <c r="AJ20" s="58"/>
      <c r="AK20" s="58"/>
      <c r="AL20" s="58"/>
      <c r="AM20" s="58"/>
      <c r="AN20" s="58"/>
      <c r="AO20" s="58"/>
    </row>
    <row r="21" spans="1:41" x14ac:dyDescent="0.25">
      <c r="A21" s="111" t="s">
        <v>70</v>
      </c>
      <c r="B21" s="108">
        <v>81</v>
      </c>
      <c r="C21" s="108">
        <v>24</v>
      </c>
      <c r="D21" s="108">
        <v>0</v>
      </c>
      <c r="E21" s="108">
        <v>27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57</v>
      </c>
      <c r="M21" s="108">
        <v>0</v>
      </c>
      <c r="N21" s="60">
        <f t="shared" si="1"/>
        <v>189</v>
      </c>
      <c r="O21" s="108">
        <v>45</v>
      </c>
      <c r="P21" s="108">
        <v>27</v>
      </c>
      <c r="Q21" s="108">
        <f t="shared" si="0"/>
        <v>261</v>
      </c>
      <c r="R21" s="108">
        <v>111</v>
      </c>
      <c r="S21" s="108">
        <v>32</v>
      </c>
      <c r="T21" s="108">
        <v>26</v>
      </c>
      <c r="U21" s="108">
        <v>0</v>
      </c>
      <c r="V21" s="108">
        <v>0</v>
      </c>
      <c r="W21" s="108">
        <v>0</v>
      </c>
      <c r="X21" s="108">
        <v>0</v>
      </c>
      <c r="Y21" s="108">
        <v>24</v>
      </c>
      <c r="Z21" s="108">
        <v>0</v>
      </c>
      <c r="AA21" s="108">
        <v>0</v>
      </c>
      <c r="AB21" s="108">
        <v>1</v>
      </c>
      <c r="AC21" s="108">
        <v>58</v>
      </c>
      <c r="AD21" s="108">
        <v>252</v>
      </c>
      <c r="AE21" s="114">
        <f t="shared" si="2"/>
        <v>513</v>
      </c>
      <c r="AF21" s="61" t="s">
        <v>70</v>
      </c>
      <c r="AG21" s="61"/>
      <c r="AH21" s="58"/>
      <c r="AI21" s="58"/>
      <c r="AJ21" s="58"/>
      <c r="AK21" s="58"/>
      <c r="AL21" s="58"/>
      <c r="AM21" s="58"/>
      <c r="AN21" s="58"/>
      <c r="AO21" s="58"/>
    </row>
    <row r="22" spans="1:41" ht="15.75" thickBot="1" x14ac:dyDescent="0.3">
      <c r="A22" s="111" t="s">
        <v>67</v>
      </c>
      <c r="B22" s="109">
        <v>622</v>
      </c>
      <c r="C22" s="109">
        <v>1241</v>
      </c>
      <c r="D22" s="109">
        <v>1143</v>
      </c>
      <c r="E22" s="109">
        <v>2196</v>
      </c>
      <c r="F22" s="109">
        <v>112</v>
      </c>
      <c r="G22" s="109">
        <v>237</v>
      </c>
      <c r="H22" s="109">
        <v>0</v>
      </c>
      <c r="I22" s="109">
        <v>137</v>
      </c>
      <c r="J22" s="109">
        <v>1</v>
      </c>
      <c r="K22" s="109">
        <v>0</v>
      </c>
      <c r="L22" s="109">
        <v>73</v>
      </c>
      <c r="M22" s="109">
        <v>0</v>
      </c>
      <c r="N22" s="60">
        <f t="shared" si="1"/>
        <v>5762</v>
      </c>
      <c r="O22" s="109">
        <v>152</v>
      </c>
      <c r="P22" s="109">
        <v>141</v>
      </c>
      <c r="Q22" s="108">
        <f t="shared" si="0"/>
        <v>6055</v>
      </c>
      <c r="R22" s="109">
        <v>125</v>
      </c>
      <c r="S22" s="109">
        <v>314</v>
      </c>
      <c r="T22" s="109">
        <v>106</v>
      </c>
      <c r="U22" s="109">
        <v>11</v>
      </c>
      <c r="V22" s="109">
        <v>30</v>
      </c>
      <c r="W22" s="109">
        <v>7</v>
      </c>
      <c r="X22" s="109">
        <v>2</v>
      </c>
      <c r="Y22" s="109">
        <v>237</v>
      </c>
      <c r="Z22" s="109">
        <v>72</v>
      </c>
      <c r="AA22" s="109">
        <v>6</v>
      </c>
      <c r="AB22" s="109">
        <v>225</v>
      </c>
      <c r="AC22" s="109">
        <v>195</v>
      </c>
      <c r="AD22" s="109">
        <v>1330</v>
      </c>
      <c r="AE22" s="114">
        <f>SUM(Q22+AD22)</f>
        <v>7385</v>
      </c>
      <c r="AF22" s="131" t="s">
        <v>67</v>
      </c>
      <c r="AG22" s="61"/>
      <c r="AH22" s="58"/>
      <c r="AI22" s="58"/>
      <c r="AJ22" s="58"/>
      <c r="AK22" s="58"/>
      <c r="AL22" s="58"/>
      <c r="AM22" s="58"/>
      <c r="AN22" s="58"/>
      <c r="AO22" s="58"/>
    </row>
    <row r="23" spans="1:41" ht="16.5" thickTop="1" thickBot="1" x14ac:dyDescent="0.3">
      <c r="A23" s="64" t="s">
        <v>3</v>
      </c>
      <c r="B23" s="115">
        <f>SUM(B3:B22)</f>
        <v>10765</v>
      </c>
      <c r="C23" s="115">
        <f t="shared" ref="C23:AD23" si="3">SUM(C3:C22)</f>
        <v>42817</v>
      </c>
      <c r="D23" s="115">
        <f t="shared" si="3"/>
        <v>17683</v>
      </c>
      <c r="E23" s="115">
        <f t="shared" si="3"/>
        <v>57012</v>
      </c>
      <c r="F23" s="115">
        <f t="shared" si="3"/>
        <v>3246</v>
      </c>
      <c r="G23" s="115">
        <f t="shared" si="3"/>
        <v>8293</v>
      </c>
      <c r="H23" s="115">
        <f t="shared" si="3"/>
        <v>6</v>
      </c>
      <c r="I23" s="115">
        <f t="shared" si="3"/>
        <v>2124</v>
      </c>
      <c r="J23" s="115">
        <f t="shared" si="3"/>
        <v>6</v>
      </c>
      <c r="K23" s="115">
        <f t="shared" si="3"/>
        <v>85</v>
      </c>
      <c r="L23" s="115">
        <f t="shared" si="3"/>
        <v>12382</v>
      </c>
      <c r="M23" s="115">
        <f>SUM(M3:M22)</f>
        <v>7079</v>
      </c>
      <c r="N23" s="115">
        <f t="shared" si="3"/>
        <v>161498</v>
      </c>
      <c r="O23" s="115">
        <f t="shared" si="3"/>
        <v>5343</v>
      </c>
      <c r="P23" s="115">
        <f t="shared" si="3"/>
        <v>3225</v>
      </c>
      <c r="Q23" s="147">
        <f t="shared" si="0"/>
        <v>170066</v>
      </c>
      <c r="R23" s="115">
        <f t="shared" si="3"/>
        <v>6528</v>
      </c>
      <c r="S23" s="115">
        <f t="shared" si="3"/>
        <v>9047</v>
      </c>
      <c r="T23" s="115">
        <f t="shared" si="3"/>
        <v>5149</v>
      </c>
      <c r="U23" s="115">
        <f t="shared" si="3"/>
        <v>259</v>
      </c>
      <c r="V23" s="115">
        <f t="shared" si="3"/>
        <v>238</v>
      </c>
      <c r="W23" s="115">
        <f t="shared" si="3"/>
        <v>171</v>
      </c>
      <c r="X23" s="115">
        <f t="shared" si="3"/>
        <v>15</v>
      </c>
      <c r="Y23" s="115">
        <f t="shared" si="3"/>
        <v>14396</v>
      </c>
      <c r="Z23" s="115">
        <f t="shared" si="3"/>
        <v>4921</v>
      </c>
      <c r="AA23" s="115">
        <f t="shared" si="3"/>
        <v>638</v>
      </c>
      <c r="AB23" s="115">
        <f t="shared" si="3"/>
        <v>5014</v>
      </c>
      <c r="AC23" s="115">
        <f t="shared" si="3"/>
        <v>7560</v>
      </c>
      <c r="AD23" s="115">
        <f t="shared" si="3"/>
        <v>53936</v>
      </c>
      <c r="AE23" s="65">
        <f>SUM(AE3:AE22)</f>
        <v>224002</v>
      </c>
      <c r="AF23" s="132" t="s">
        <v>3</v>
      </c>
      <c r="AG23" s="58"/>
      <c r="AH23" s="58"/>
      <c r="AI23" s="58"/>
      <c r="AJ23" s="58"/>
      <c r="AK23" s="58"/>
      <c r="AL23" s="58"/>
      <c r="AM23" s="58"/>
      <c r="AN23" s="58"/>
      <c r="AO23" s="58"/>
    </row>
    <row r="24" spans="1:41" ht="15.75" thickTop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F24" s="130"/>
      <c r="AG24" s="58"/>
      <c r="AH24" s="58"/>
      <c r="AI24" s="58"/>
      <c r="AJ24" s="58"/>
      <c r="AK24" s="58"/>
      <c r="AL24" s="58"/>
      <c r="AM24" s="58"/>
      <c r="AN24" s="58" t="s">
        <v>25</v>
      </c>
      <c r="AO24" s="58" t="s">
        <v>25</v>
      </c>
    </row>
    <row r="25" spans="1:41" x14ac:dyDescent="0.25">
      <c r="N25" s="58"/>
      <c r="AF25" s="1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1"/>
  <sheetViews>
    <sheetView zoomScale="130" zoomScaleNormal="13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G23" sqref="G23"/>
    </sheetView>
  </sheetViews>
  <sheetFormatPr defaultRowHeight="15" x14ac:dyDescent="0.25"/>
  <cols>
    <col min="1" max="1" width="14.7109375" customWidth="1"/>
    <col min="4" max="4" width="13.42578125" customWidth="1"/>
    <col min="14" max="14" width="20.7109375" bestFit="1" customWidth="1"/>
  </cols>
  <sheetData>
    <row r="1" spans="1:13" ht="18.75" thickBot="1" x14ac:dyDescent="0.3">
      <c r="A1" s="66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5.75" thickTop="1" x14ac:dyDescent="0.25">
      <c r="A2" s="69" t="s">
        <v>60</v>
      </c>
      <c r="B2" s="70" t="s">
        <v>72</v>
      </c>
      <c r="C2" s="70"/>
      <c r="D2" s="70" t="s">
        <v>77</v>
      </c>
      <c r="E2" s="133"/>
      <c r="F2" s="133"/>
      <c r="G2" s="133"/>
      <c r="H2" s="133"/>
      <c r="I2" s="133"/>
      <c r="J2" s="133"/>
      <c r="K2" s="133"/>
      <c r="L2" s="133"/>
      <c r="M2" s="71"/>
    </row>
    <row r="3" spans="1:13" x14ac:dyDescent="0.25">
      <c r="A3" s="108" t="s">
        <v>102</v>
      </c>
      <c r="B3" s="108" t="s">
        <v>100</v>
      </c>
      <c r="C3" s="108" t="s">
        <v>101</v>
      </c>
      <c r="D3" s="121"/>
      <c r="E3" s="133"/>
      <c r="F3" s="133"/>
      <c r="G3" s="133"/>
      <c r="H3" s="133"/>
      <c r="I3" s="133"/>
      <c r="J3" s="133"/>
      <c r="K3" s="133"/>
      <c r="L3" s="133"/>
      <c r="M3" s="71"/>
    </row>
    <row r="4" spans="1:13" x14ac:dyDescent="0.25">
      <c r="A4" s="73" t="s">
        <v>49</v>
      </c>
      <c r="B4" s="137">
        <f>SUM(B5:B18)</f>
        <v>8209</v>
      </c>
      <c r="C4" s="137">
        <f>SUM(C5:C18)</f>
        <v>3222</v>
      </c>
      <c r="D4" s="137">
        <f>SUM(D5:D18)</f>
        <v>11431</v>
      </c>
      <c r="E4" s="134"/>
      <c r="F4" s="134"/>
      <c r="G4" s="134"/>
      <c r="H4" s="134"/>
      <c r="I4" s="134"/>
      <c r="J4" s="134"/>
      <c r="K4" s="134"/>
      <c r="L4" s="134"/>
      <c r="M4" s="74"/>
    </row>
    <row r="5" spans="1:13" x14ac:dyDescent="0.25">
      <c r="A5" s="75" t="s">
        <v>22</v>
      </c>
      <c r="B5" s="76">
        <v>189</v>
      </c>
      <c r="C5" s="76">
        <v>91</v>
      </c>
      <c r="D5" s="108">
        <f t="shared" ref="D5:D10" si="0">SUM(B5:C5)</f>
        <v>280</v>
      </c>
      <c r="E5" s="135"/>
      <c r="F5" s="135"/>
      <c r="G5" s="135"/>
      <c r="H5" s="135"/>
      <c r="I5" s="135"/>
      <c r="J5" s="135"/>
      <c r="K5" s="135"/>
      <c r="L5" s="135"/>
      <c r="M5" s="77"/>
    </row>
    <row r="6" spans="1:13" x14ac:dyDescent="0.25">
      <c r="A6" s="75" t="s">
        <v>17</v>
      </c>
      <c r="B6" s="76">
        <v>253</v>
      </c>
      <c r="C6" s="76">
        <v>86</v>
      </c>
      <c r="D6" s="108">
        <f t="shared" si="0"/>
        <v>339</v>
      </c>
      <c r="E6" s="135"/>
      <c r="F6" s="135"/>
      <c r="G6" s="135"/>
      <c r="H6" s="135"/>
      <c r="I6" s="135"/>
      <c r="J6" s="135"/>
      <c r="K6" s="135"/>
      <c r="L6" s="135"/>
      <c r="M6" s="71"/>
    </row>
    <row r="7" spans="1:13" x14ac:dyDescent="0.25">
      <c r="A7" s="75" t="s">
        <v>8</v>
      </c>
      <c r="B7" s="76">
        <v>879</v>
      </c>
      <c r="C7" s="76">
        <v>270</v>
      </c>
      <c r="D7" s="108">
        <f t="shared" si="0"/>
        <v>1149</v>
      </c>
      <c r="E7" s="135"/>
      <c r="F7" s="135"/>
      <c r="G7" s="135"/>
      <c r="H7" s="135"/>
      <c r="I7" s="135"/>
      <c r="J7" s="135"/>
      <c r="K7" s="135"/>
      <c r="L7" s="135"/>
      <c r="M7" s="71"/>
    </row>
    <row r="8" spans="1:13" x14ac:dyDescent="0.25">
      <c r="A8" s="75" t="s">
        <v>58</v>
      </c>
      <c r="B8" s="76">
        <v>539</v>
      </c>
      <c r="C8" s="76">
        <v>259</v>
      </c>
      <c r="D8" s="108">
        <f t="shared" si="0"/>
        <v>798</v>
      </c>
      <c r="E8" s="135"/>
      <c r="F8" s="135"/>
      <c r="G8" s="135"/>
      <c r="H8" s="135"/>
      <c r="I8" s="135"/>
      <c r="J8" s="135"/>
      <c r="K8" s="135"/>
      <c r="L8" s="135"/>
      <c r="M8" s="71"/>
    </row>
    <row r="9" spans="1:13" x14ac:dyDescent="0.25">
      <c r="A9" s="75" t="s">
        <v>12</v>
      </c>
      <c r="B9" s="76">
        <v>1031</v>
      </c>
      <c r="C9" s="76">
        <v>630</v>
      </c>
      <c r="D9" s="108">
        <f t="shared" si="0"/>
        <v>1661</v>
      </c>
      <c r="E9" s="135"/>
      <c r="F9" s="135"/>
      <c r="G9" s="135"/>
      <c r="H9" s="135"/>
      <c r="I9" s="135"/>
      <c r="J9" s="135"/>
      <c r="K9" s="135"/>
      <c r="L9" s="135"/>
      <c r="M9" s="71"/>
    </row>
    <row r="10" spans="1:13" x14ac:dyDescent="0.25">
      <c r="A10" s="75" t="s">
        <v>9</v>
      </c>
      <c r="B10" s="76">
        <v>214</v>
      </c>
      <c r="C10" s="76">
        <v>77</v>
      </c>
      <c r="D10" s="108">
        <f t="shared" si="0"/>
        <v>291</v>
      </c>
      <c r="E10" s="135"/>
      <c r="F10" s="135"/>
      <c r="G10" s="135"/>
      <c r="H10" s="135"/>
      <c r="I10" s="135"/>
      <c r="J10" s="135"/>
      <c r="K10" s="135"/>
      <c r="L10" s="135"/>
      <c r="M10" s="71"/>
    </row>
    <row r="11" spans="1:13" x14ac:dyDescent="0.25">
      <c r="A11" s="75" t="s">
        <v>15</v>
      </c>
      <c r="B11" s="76">
        <v>621</v>
      </c>
      <c r="C11" s="76">
        <v>153</v>
      </c>
      <c r="D11" s="76">
        <f>SUM(B11:C11)</f>
        <v>774</v>
      </c>
      <c r="E11" s="135"/>
      <c r="F11" s="135"/>
      <c r="G11" s="135"/>
      <c r="H11" s="135"/>
      <c r="I11" s="135"/>
      <c r="J11" s="135"/>
      <c r="K11" s="135"/>
      <c r="L11" s="135"/>
      <c r="M11" s="71"/>
    </row>
    <row r="12" spans="1:13" x14ac:dyDescent="0.25">
      <c r="A12" s="75" t="s">
        <v>20</v>
      </c>
      <c r="B12" s="78">
        <v>1206</v>
      </c>
      <c r="C12" s="78">
        <v>543</v>
      </c>
      <c r="D12" s="76">
        <v>1749</v>
      </c>
      <c r="E12" s="135"/>
      <c r="F12" s="135"/>
      <c r="G12" s="135"/>
      <c r="H12" s="135"/>
      <c r="I12" s="135"/>
      <c r="J12" s="135"/>
      <c r="K12" s="135"/>
      <c r="L12" s="135"/>
      <c r="M12" s="71"/>
    </row>
    <row r="13" spans="1:13" x14ac:dyDescent="0.25">
      <c r="A13" s="75" t="s">
        <v>14</v>
      </c>
      <c r="B13" s="76">
        <v>1260</v>
      </c>
      <c r="C13" s="76">
        <v>334</v>
      </c>
      <c r="D13" s="76">
        <f t="shared" ref="D13:D17" si="1">SUM(B13:C13)</f>
        <v>1594</v>
      </c>
      <c r="E13" s="135"/>
      <c r="F13" s="135"/>
      <c r="G13" s="135"/>
      <c r="H13" s="135"/>
      <c r="I13" s="135"/>
      <c r="J13" s="135"/>
      <c r="K13" s="135"/>
      <c r="L13" s="135"/>
      <c r="M13" s="71"/>
    </row>
    <row r="14" spans="1:13" x14ac:dyDescent="0.25">
      <c r="A14" s="75" t="s">
        <v>19</v>
      </c>
      <c r="B14" s="76">
        <v>579</v>
      </c>
      <c r="C14" s="76">
        <v>332</v>
      </c>
      <c r="D14" s="76">
        <f t="shared" si="1"/>
        <v>911</v>
      </c>
      <c r="E14" s="135"/>
      <c r="F14" s="135"/>
      <c r="G14" s="135"/>
      <c r="H14" s="135"/>
      <c r="I14" s="135"/>
      <c r="J14" s="135"/>
      <c r="K14" s="135"/>
      <c r="L14" s="135"/>
      <c r="M14" s="71"/>
    </row>
    <row r="15" spans="1:13" x14ac:dyDescent="0.25">
      <c r="A15" s="75" t="s">
        <v>21</v>
      </c>
      <c r="B15" s="76">
        <v>319</v>
      </c>
      <c r="C15" s="76">
        <v>85</v>
      </c>
      <c r="D15" s="76">
        <f t="shared" si="1"/>
        <v>404</v>
      </c>
      <c r="E15" s="135"/>
      <c r="F15" s="135"/>
      <c r="G15" s="135"/>
      <c r="H15" s="135"/>
      <c r="I15" s="135"/>
      <c r="J15" s="135"/>
      <c r="K15" s="135"/>
      <c r="L15" s="135"/>
      <c r="M15" s="71"/>
    </row>
    <row r="16" spans="1:13" x14ac:dyDescent="0.25">
      <c r="A16" s="75" t="s">
        <v>13</v>
      </c>
      <c r="B16" s="76">
        <v>537</v>
      </c>
      <c r="C16" s="76">
        <v>268</v>
      </c>
      <c r="D16" s="76">
        <f t="shared" si="1"/>
        <v>805</v>
      </c>
      <c r="E16" s="135"/>
      <c r="F16" s="135"/>
      <c r="G16" s="135"/>
      <c r="H16" s="135"/>
      <c r="I16" s="135"/>
      <c r="J16" s="135"/>
      <c r="K16" s="135"/>
      <c r="L16" s="135"/>
      <c r="M16" s="71"/>
    </row>
    <row r="17" spans="1:13" x14ac:dyDescent="0.25">
      <c r="A17" s="75" t="s">
        <v>10</v>
      </c>
      <c r="B17" s="76">
        <v>372</v>
      </c>
      <c r="C17" s="76">
        <v>82</v>
      </c>
      <c r="D17" s="76">
        <f t="shared" si="1"/>
        <v>454</v>
      </c>
      <c r="E17" s="135"/>
      <c r="F17" s="135"/>
      <c r="G17" s="135"/>
      <c r="H17" s="135"/>
      <c r="I17" s="135"/>
      <c r="J17" s="135"/>
      <c r="K17" s="135"/>
      <c r="L17" s="135"/>
      <c r="M17" s="71"/>
    </row>
    <row r="18" spans="1:13" x14ac:dyDescent="0.25">
      <c r="A18" s="75" t="s">
        <v>16</v>
      </c>
      <c r="B18" s="76">
        <v>210</v>
      </c>
      <c r="C18" s="76">
        <v>12</v>
      </c>
      <c r="D18" s="76">
        <v>222</v>
      </c>
      <c r="E18" s="135"/>
      <c r="F18" s="135"/>
      <c r="G18" s="135"/>
      <c r="H18" s="135"/>
      <c r="I18" s="135"/>
      <c r="J18" s="135"/>
      <c r="K18" s="135"/>
      <c r="L18" s="135"/>
      <c r="M18" s="71"/>
    </row>
    <row r="19" spans="1:13" ht="15.75" thickBot="1" x14ac:dyDescent="0.3">
      <c r="A19" s="72" t="s">
        <v>73</v>
      </c>
      <c r="B19" s="73">
        <v>977</v>
      </c>
      <c r="C19" s="73">
        <v>0</v>
      </c>
      <c r="D19" s="73">
        <v>977</v>
      </c>
      <c r="E19" s="134"/>
      <c r="F19" s="134"/>
      <c r="G19" s="134"/>
      <c r="H19" s="134"/>
      <c r="I19" s="134"/>
      <c r="J19" s="134"/>
      <c r="K19" s="134"/>
      <c r="L19" s="135"/>
      <c r="M19" s="71"/>
    </row>
    <row r="20" spans="1:13" ht="16.5" thickTop="1" thickBot="1" x14ac:dyDescent="0.3">
      <c r="A20" s="79" t="s">
        <v>3</v>
      </c>
      <c r="B20" s="80">
        <f>SUM(B5:B19)</f>
        <v>9186</v>
      </c>
      <c r="C20" s="80">
        <f>SUM(C5:C19)</f>
        <v>3222</v>
      </c>
      <c r="D20" s="80">
        <f>SUM(B5:C19)</f>
        <v>12408</v>
      </c>
      <c r="E20" s="134"/>
      <c r="F20" s="134"/>
      <c r="G20" s="134"/>
      <c r="H20" s="134"/>
      <c r="I20" s="134"/>
      <c r="J20" s="134"/>
      <c r="K20" s="134"/>
      <c r="L20" s="134"/>
      <c r="M20" s="77"/>
    </row>
    <row r="21" spans="1:13" ht="15.75" thickTop="1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0" sqref="A20"/>
    </sheetView>
  </sheetViews>
  <sheetFormatPr defaultRowHeight="15" x14ac:dyDescent="0.25"/>
  <cols>
    <col min="1" max="1" width="28.85546875" customWidth="1"/>
    <col min="6" max="6" width="22.5703125" customWidth="1"/>
    <col min="7" max="7" width="13.42578125" customWidth="1"/>
    <col min="8" max="8" width="15.140625" customWidth="1"/>
    <col min="9" max="9" width="12.85546875" customWidth="1"/>
  </cols>
  <sheetData>
    <row r="1" spans="1:9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9" ht="18" x14ac:dyDescent="0.25">
      <c r="A2" s="82" t="s">
        <v>85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83" t="s">
        <v>60</v>
      </c>
      <c r="B3" s="84" t="s">
        <v>74</v>
      </c>
      <c r="C3" s="84" t="s">
        <v>75</v>
      </c>
      <c r="D3" s="84" t="s">
        <v>76</v>
      </c>
      <c r="E3" s="84" t="s">
        <v>77</v>
      </c>
      <c r="F3" s="84" t="s">
        <v>84</v>
      </c>
      <c r="G3" s="84" t="s">
        <v>78</v>
      </c>
      <c r="H3" s="84" t="s">
        <v>79</v>
      </c>
      <c r="I3" s="84" t="s">
        <v>80</v>
      </c>
    </row>
    <row r="4" spans="1:9" x14ac:dyDescent="0.25">
      <c r="A4" s="85" t="s">
        <v>49</v>
      </c>
      <c r="B4" s="86">
        <f>SUM(B5:B26)</f>
        <v>84042</v>
      </c>
      <c r="C4" s="86">
        <f>SUM(C5:C26)</f>
        <v>26931</v>
      </c>
      <c r="D4" s="86">
        <f>SUM(D5:D26)</f>
        <v>11327</v>
      </c>
      <c r="E4" s="86">
        <f>SUM(B4:D4)</f>
        <v>122300</v>
      </c>
      <c r="F4" s="87">
        <f>SUM(F5:F26)</f>
        <v>13523</v>
      </c>
      <c r="G4" s="103">
        <f>(F4/E4)</f>
        <v>0.11057236304170073</v>
      </c>
      <c r="H4" s="87">
        <f>SUM(H5:H26)</f>
        <v>53334</v>
      </c>
      <c r="I4" s="136">
        <f t="shared" ref="I4:I15" si="0">H4/E4</f>
        <v>0.43609157808667209</v>
      </c>
    </row>
    <row r="5" spans="1:9" x14ac:dyDescent="0.25">
      <c r="A5" s="143" t="s">
        <v>22</v>
      </c>
      <c r="B5" s="88">
        <v>5151</v>
      </c>
      <c r="C5" s="88">
        <v>1269</v>
      </c>
      <c r="D5" s="88">
        <v>923</v>
      </c>
      <c r="E5" s="88">
        <f>SUM(B5:D5)</f>
        <v>7343</v>
      </c>
      <c r="F5" s="88">
        <v>731</v>
      </c>
      <c r="G5" s="104">
        <f>(F5/E5)</f>
        <v>9.955059240092605E-2</v>
      </c>
      <c r="H5" s="88">
        <v>2748</v>
      </c>
      <c r="I5" s="136">
        <f t="shared" si="0"/>
        <v>0.3742339643197603</v>
      </c>
    </row>
    <row r="6" spans="1:9" x14ac:dyDescent="0.25">
      <c r="A6" s="143" t="s">
        <v>17</v>
      </c>
      <c r="B6" s="88">
        <v>1661</v>
      </c>
      <c r="C6" s="88">
        <v>580</v>
      </c>
      <c r="D6" s="88">
        <v>292</v>
      </c>
      <c r="E6" s="88">
        <f t="shared" ref="E6:E25" si="1">SUM(B6:D6)</f>
        <v>2533</v>
      </c>
      <c r="F6" s="88">
        <v>318</v>
      </c>
      <c r="G6" s="104">
        <f t="shared" ref="G6:G26" si="2">(F6/E6)</f>
        <v>0.12554283458349783</v>
      </c>
      <c r="H6" s="89">
        <v>1047</v>
      </c>
      <c r="I6" s="136">
        <f t="shared" si="0"/>
        <v>0.41334386103434662</v>
      </c>
    </row>
    <row r="7" spans="1:9" x14ac:dyDescent="0.25">
      <c r="A7" s="143" t="s">
        <v>103</v>
      </c>
      <c r="B7" s="88">
        <v>12572</v>
      </c>
      <c r="C7" s="88">
        <v>2392</v>
      </c>
      <c r="D7" s="88">
        <v>1442</v>
      </c>
      <c r="E7" s="88">
        <f t="shared" si="1"/>
        <v>16406</v>
      </c>
      <c r="F7" s="88">
        <v>1867</v>
      </c>
      <c r="G7" s="104">
        <f t="shared" si="2"/>
        <v>0.11379982933073265</v>
      </c>
      <c r="H7" s="89">
        <v>8004</v>
      </c>
      <c r="I7" s="136">
        <f t="shared" si="0"/>
        <v>0.4878702913568207</v>
      </c>
    </row>
    <row r="8" spans="1:9" x14ac:dyDescent="0.25">
      <c r="A8" s="100" t="s">
        <v>104</v>
      </c>
      <c r="B8" s="88"/>
      <c r="C8" s="88"/>
      <c r="D8" s="88"/>
      <c r="E8" s="88"/>
      <c r="F8" s="88"/>
      <c r="G8" s="104"/>
      <c r="H8" s="89"/>
      <c r="I8" s="136"/>
    </row>
    <row r="9" spans="1:9" x14ac:dyDescent="0.25">
      <c r="A9" s="143" t="s">
        <v>58</v>
      </c>
      <c r="B9" s="88">
        <v>4420</v>
      </c>
      <c r="C9" s="88">
        <v>1324</v>
      </c>
      <c r="D9" s="88">
        <v>726</v>
      </c>
      <c r="E9" s="88">
        <f t="shared" si="1"/>
        <v>6470</v>
      </c>
      <c r="F9" s="88">
        <v>709</v>
      </c>
      <c r="G9" s="104">
        <f t="shared" si="2"/>
        <v>0.10958268933539413</v>
      </c>
      <c r="H9" s="89">
        <v>3380</v>
      </c>
      <c r="I9" s="136">
        <f t="shared" si="0"/>
        <v>0.52241112828438951</v>
      </c>
    </row>
    <row r="10" spans="1:9" x14ac:dyDescent="0.25">
      <c r="A10" s="143" t="s">
        <v>83</v>
      </c>
      <c r="B10" s="88">
        <v>271</v>
      </c>
      <c r="C10" s="88">
        <v>79</v>
      </c>
      <c r="D10" s="88">
        <v>13</v>
      </c>
      <c r="E10" s="88">
        <f t="shared" si="1"/>
        <v>363</v>
      </c>
      <c r="F10" s="88">
        <v>28</v>
      </c>
      <c r="G10" s="104">
        <f t="shared" si="2"/>
        <v>7.7134986225895319E-2</v>
      </c>
      <c r="H10" s="89">
        <v>173</v>
      </c>
      <c r="I10" s="136">
        <f t="shared" si="0"/>
        <v>0.47658402203856748</v>
      </c>
    </row>
    <row r="11" spans="1:9" x14ac:dyDescent="0.25">
      <c r="A11" s="100" t="s">
        <v>105</v>
      </c>
      <c r="B11" s="88">
        <v>512</v>
      </c>
      <c r="C11" s="88">
        <v>110</v>
      </c>
      <c r="D11" s="88">
        <v>41</v>
      </c>
      <c r="E11" s="88">
        <f t="shared" si="1"/>
        <v>663</v>
      </c>
      <c r="F11" s="88">
        <v>20</v>
      </c>
      <c r="G11" s="104">
        <f t="shared" si="2"/>
        <v>3.0165912518853696E-2</v>
      </c>
      <c r="H11" s="89">
        <v>362</v>
      </c>
      <c r="I11" s="136">
        <f t="shared" si="0"/>
        <v>0.54600301659125183</v>
      </c>
    </row>
    <row r="12" spans="1:9" x14ac:dyDescent="0.25">
      <c r="A12" s="143" t="s">
        <v>9</v>
      </c>
      <c r="B12" s="88">
        <v>3838</v>
      </c>
      <c r="C12" s="88">
        <v>1471</v>
      </c>
      <c r="D12" s="88">
        <v>454</v>
      </c>
      <c r="E12" s="88">
        <f t="shared" si="1"/>
        <v>5763</v>
      </c>
      <c r="F12" s="88">
        <v>673</v>
      </c>
      <c r="G12" s="104">
        <f t="shared" si="2"/>
        <v>0.11677945514488981</v>
      </c>
      <c r="H12" s="89">
        <v>2198</v>
      </c>
      <c r="I12" s="136">
        <f t="shared" si="0"/>
        <v>0.38139857712996705</v>
      </c>
    </row>
    <row r="13" spans="1:9" x14ac:dyDescent="0.25">
      <c r="A13" s="143" t="s">
        <v>15</v>
      </c>
      <c r="B13" s="88">
        <v>4993</v>
      </c>
      <c r="C13" s="88">
        <v>1300</v>
      </c>
      <c r="D13" s="88">
        <v>576</v>
      </c>
      <c r="E13" s="88">
        <f t="shared" si="1"/>
        <v>6869</v>
      </c>
      <c r="F13" s="88">
        <v>848</v>
      </c>
      <c r="G13" s="104">
        <f t="shared" si="2"/>
        <v>0.12345319551608677</v>
      </c>
      <c r="H13" s="89">
        <v>3050</v>
      </c>
      <c r="I13" s="136">
        <f t="shared" si="0"/>
        <v>0.44402387538215171</v>
      </c>
    </row>
    <row r="14" spans="1:9" x14ac:dyDescent="0.25">
      <c r="A14" s="143" t="s">
        <v>20</v>
      </c>
      <c r="B14" s="88">
        <v>7846</v>
      </c>
      <c r="C14" s="88">
        <v>1845</v>
      </c>
      <c r="D14" s="88">
        <v>1129</v>
      </c>
      <c r="E14" s="88">
        <f t="shared" si="1"/>
        <v>10820</v>
      </c>
      <c r="F14" s="88">
        <v>1220</v>
      </c>
      <c r="G14" s="104">
        <f t="shared" si="2"/>
        <v>0.11275415896487985</v>
      </c>
      <c r="H14" s="89">
        <v>5032</v>
      </c>
      <c r="I14" s="136">
        <f t="shared" si="0"/>
        <v>0.46506469500924214</v>
      </c>
    </row>
    <row r="15" spans="1:9" x14ac:dyDescent="0.25">
      <c r="A15" s="143" t="s">
        <v>107</v>
      </c>
      <c r="B15" s="88">
        <v>6267</v>
      </c>
      <c r="C15" s="88">
        <v>4435</v>
      </c>
      <c r="D15" s="88">
        <v>1319</v>
      </c>
      <c r="E15" s="88">
        <f t="shared" si="1"/>
        <v>12021</v>
      </c>
      <c r="F15" s="88">
        <v>1324</v>
      </c>
      <c r="G15" s="104">
        <f t="shared" si="2"/>
        <v>0.11014058730554863</v>
      </c>
      <c r="H15" s="89">
        <v>6199</v>
      </c>
      <c r="I15" s="136">
        <f t="shared" si="0"/>
        <v>0.51568089177273102</v>
      </c>
    </row>
    <row r="16" spans="1:9" x14ac:dyDescent="0.25">
      <c r="A16" s="100" t="s">
        <v>11</v>
      </c>
      <c r="B16" s="88">
        <v>517</v>
      </c>
      <c r="C16" s="88">
        <v>157</v>
      </c>
      <c r="D16" s="88">
        <v>60</v>
      </c>
      <c r="E16" s="88">
        <f t="shared" si="1"/>
        <v>734</v>
      </c>
      <c r="F16" s="88">
        <v>84</v>
      </c>
      <c r="G16" s="104">
        <f t="shared" si="2"/>
        <v>0.11444141689373297</v>
      </c>
      <c r="H16" s="89">
        <v>298</v>
      </c>
      <c r="I16" s="136">
        <f t="shared" ref="I16:I28" si="3">H16/E16</f>
        <v>0.40599455040871935</v>
      </c>
    </row>
    <row r="17" spans="1:9" x14ac:dyDescent="0.25">
      <c r="A17" s="143" t="s">
        <v>14</v>
      </c>
      <c r="B17" s="88">
        <v>6848</v>
      </c>
      <c r="C17" s="88">
        <v>1609</v>
      </c>
      <c r="D17" s="88">
        <v>858</v>
      </c>
      <c r="E17" s="88">
        <f t="shared" si="1"/>
        <v>9315</v>
      </c>
      <c r="F17" s="88">
        <v>1112</v>
      </c>
      <c r="G17" s="104">
        <f t="shared" si="2"/>
        <v>0.11937734836285561</v>
      </c>
      <c r="H17" s="89">
        <v>3951</v>
      </c>
      <c r="I17" s="136">
        <f t="shared" si="3"/>
        <v>0.42415458937198069</v>
      </c>
    </row>
    <row r="18" spans="1:9" x14ac:dyDescent="0.25">
      <c r="A18" s="100" t="s">
        <v>18</v>
      </c>
      <c r="B18" s="90">
        <v>5</v>
      </c>
      <c r="C18" s="90">
        <v>2</v>
      </c>
      <c r="D18" s="90">
        <v>2</v>
      </c>
      <c r="E18" s="88">
        <f t="shared" si="1"/>
        <v>9</v>
      </c>
      <c r="F18" s="88">
        <v>2</v>
      </c>
      <c r="G18" s="104">
        <f t="shared" si="2"/>
        <v>0.22222222222222221</v>
      </c>
      <c r="H18" s="89">
        <v>2</v>
      </c>
      <c r="I18" s="136">
        <f>H18/E18</f>
        <v>0.22222222222222221</v>
      </c>
    </row>
    <row r="19" spans="1:9" x14ac:dyDescent="0.25">
      <c r="A19" s="143" t="s">
        <v>106</v>
      </c>
      <c r="B19" s="88">
        <v>12116</v>
      </c>
      <c r="C19" s="88">
        <v>2114</v>
      </c>
      <c r="D19" s="88">
        <v>1502</v>
      </c>
      <c r="E19" s="88">
        <f t="shared" si="1"/>
        <v>15732</v>
      </c>
      <c r="F19" s="88">
        <v>1584</v>
      </c>
      <c r="G19" s="104">
        <f t="shared" si="2"/>
        <v>0.10068649885583524</v>
      </c>
      <c r="H19" s="89">
        <v>5916</v>
      </c>
      <c r="I19" s="136">
        <f t="shared" si="3"/>
        <v>0.37604881769641496</v>
      </c>
    </row>
    <row r="20" spans="1:9" x14ac:dyDescent="0.25">
      <c r="A20" s="143" t="s">
        <v>21</v>
      </c>
      <c r="B20" s="88">
        <v>3627</v>
      </c>
      <c r="C20" s="88">
        <v>1705</v>
      </c>
      <c r="D20" s="88">
        <v>495</v>
      </c>
      <c r="E20" s="88">
        <f t="shared" si="1"/>
        <v>5827</v>
      </c>
      <c r="F20" s="88">
        <v>603</v>
      </c>
      <c r="G20" s="104">
        <f t="shared" si="2"/>
        <v>0.10348378239231165</v>
      </c>
      <c r="H20" s="89">
        <v>2297</v>
      </c>
      <c r="I20" s="136">
        <f t="shared" si="3"/>
        <v>0.39419941650935303</v>
      </c>
    </row>
    <row r="21" spans="1:9" x14ac:dyDescent="0.25">
      <c r="A21" s="143" t="s">
        <v>13</v>
      </c>
      <c r="B21" s="88">
        <v>6469</v>
      </c>
      <c r="C21" s="88">
        <v>2771</v>
      </c>
      <c r="D21" s="88">
        <v>565</v>
      </c>
      <c r="E21" s="88">
        <f t="shared" si="1"/>
        <v>9805</v>
      </c>
      <c r="F21" s="88">
        <v>1096</v>
      </c>
      <c r="G21" s="104">
        <f t="shared" si="2"/>
        <v>0.11177970423253442</v>
      </c>
      <c r="H21" s="89">
        <v>4259</v>
      </c>
      <c r="I21" s="136">
        <f t="shared" si="3"/>
        <v>0.43437021927587965</v>
      </c>
    </row>
    <row r="22" spans="1:9" x14ac:dyDescent="0.25">
      <c r="A22" s="143" t="s">
        <v>10</v>
      </c>
      <c r="B22" s="88">
        <v>3024</v>
      </c>
      <c r="C22" s="88">
        <v>944</v>
      </c>
      <c r="D22" s="88">
        <v>488</v>
      </c>
      <c r="E22" s="88">
        <f t="shared" si="1"/>
        <v>4456</v>
      </c>
      <c r="F22" s="88">
        <v>553</v>
      </c>
      <c r="G22" s="104">
        <f t="shared" si="2"/>
        <v>0.12410233393177737</v>
      </c>
      <c r="H22" s="89">
        <v>1976</v>
      </c>
      <c r="I22" s="136">
        <f t="shared" si="3"/>
        <v>0.44344703770197486</v>
      </c>
    </row>
    <row r="23" spans="1:9" x14ac:dyDescent="0.25">
      <c r="A23" s="143" t="s">
        <v>16</v>
      </c>
      <c r="B23" s="88">
        <v>2939</v>
      </c>
      <c r="C23" s="88">
        <v>1041</v>
      </c>
      <c r="D23" s="88">
        <v>380</v>
      </c>
      <c r="E23" s="88">
        <f t="shared" si="1"/>
        <v>4360</v>
      </c>
      <c r="F23" s="88">
        <v>432</v>
      </c>
      <c r="G23" s="104">
        <f t="shared" si="2"/>
        <v>9.9082568807339455E-2</v>
      </c>
      <c r="H23" s="89">
        <v>1518</v>
      </c>
      <c r="I23" s="136">
        <f t="shared" si="3"/>
        <v>0.34816513761467888</v>
      </c>
    </row>
    <row r="24" spans="1:9" x14ac:dyDescent="0.25">
      <c r="A24" s="100" t="s">
        <v>51</v>
      </c>
      <c r="B24" s="88">
        <v>718</v>
      </c>
      <c r="C24" s="88">
        <v>1703</v>
      </c>
      <c r="D24" s="88">
        <v>44</v>
      </c>
      <c r="E24" s="88">
        <f t="shared" si="1"/>
        <v>2465</v>
      </c>
      <c r="F24" s="88">
        <v>300</v>
      </c>
      <c r="G24" s="104">
        <f t="shared" si="2"/>
        <v>0.12170385395537525</v>
      </c>
      <c r="H24" s="89">
        <v>788</v>
      </c>
      <c r="I24" s="136">
        <f t="shared" si="3"/>
        <v>0.31967545638945233</v>
      </c>
    </row>
    <row r="25" spans="1:9" x14ac:dyDescent="0.25">
      <c r="A25" s="101" t="s">
        <v>82</v>
      </c>
      <c r="B25" s="88">
        <v>7</v>
      </c>
      <c r="C25" s="88">
        <v>2</v>
      </c>
      <c r="D25" s="88">
        <v>0</v>
      </c>
      <c r="E25" s="88">
        <f t="shared" si="1"/>
        <v>9</v>
      </c>
      <c r="F25" s="88">
        <v>3</v>
      </c>
      <c r="G25" s="104">
        <f t="shared" si="2"/>
        <v>0.33333333333333331</v>
      </c>
      <c r="H25" s="91">
        <v>3</v>
      </c>
      <c r="I25" s="136">
        <f t="shared" si="3"/>
        <v>0.33333333333333331</v>
      </c>
    </row>
    <row r="26" spans="1:9" x14ac:dyDescent="0.25">
      <c r="A26" s="102" t="s">
        <v>48</v>
      </c>
      <c r="B26" s="92">
        <v>241</v>
      </c>
      <c r="C26" s="92">
        <v>78</v>
      </c>
      <c r="D26" s="92">
        <v>18</v>
      </c>
      <c r="E26" s="88">
        <f>SUM(B26:D26)</f>
        <v>337</v>
      </c>
      <c r="F26" s="92">
        <v>16</v>
      </c>
      <c r="G26" s="104">
        <f t="shared" si="2"/>
        <v>4.7477744807121663E-2</v>
      </c>
      <c r="H26" s="93">
        <v>133</v>
      </c>
      <c r="I26" s="136">
        <f t="shared" si="3"/>
        <v>0.39465875370919884</v>
      </c>
    </row>
    <row r="27" spans="1:9" ht="15.75" thickBot="1" x14ac:dyDescent="0.3">
      <c r="A27" s="143" t="s">
        <v>73</v>
      </c>
      <c r="B27" s="94">
        <v>883</v>
      </c>
      <c r="C27" s="94">
        <v>540</v>
      </c>
      <c r="D27" s="94">
        <v>54</v>
      </c>
      <c r="E27" s="94">
        <f>SUM(B27:D27)</f>
        <v>1477</v>
      </c>
      <c r="F27" s="95">
        <v>445</v>
      </c>
      <c r="G27" s="105">
        <f>(F27/E27)</f>
        <v>0.30128639133378471</v>
      </c>
      <c r="H27" s="96">
        <v>756</v>
      </c>
      <c r="I27" s="136">
        <f t="shared" si="3"/>
        <v>0.51184834123222744</v>
      </c>
    </row>
    <row r="28" spans="1:9" ht="16.5" thickTop="1" thickBot="1" x14ac:dyDescent="0.3">
      <c r="A28" s="97" t="s">
        <v>3</v>
      </c>
      <c r="B28" s="98">
        <f>SUM(B4,B27)</f>
        <v>84925</v>
      </c>
      <c r="C28" s="98">
        <f>SUM(C4,C27)</f>
        <v>27471</v>
      </c>
      <c r="D28" s="98">
        <f>SUM(D4,D27)</f>
        <v>11381</v>
      </c>
      <c r="E28" s="98">
        <f>SUM(E4,E27)</f>
        <v>123777</v>
      </c>
      <c r="F28" s="98">
        <f>SUM(F4,F27)</f>
        <v>13968</v>
      </c>
      <c r="G28" s="106">
        <f>(F28/E28)</f>
        <v>0.11284810586781066</v>
      </c>
      <c r="H28" s="99">
        <f>SUM(H5:H27)</f>
        <v>54090</v>
      </c>
      <c r="I28" s="136">
        <f t="shared" si="3"/>
        <v>0.4369955646040864</v>
      </c>
    </row>
    <row r="29" spans="1:9" ht="15.75" thickTop="1" x14ac:dyDescent="0.25">
      <c r="A29" s="81"/>
      <c r="B29" s="81"/>
      <c r="C29" s="81"/>
      <c r="D29" s="81"/>
      <c r="E29" s="81"/>
      <c r="F29" s="81"/>
      <c r="G29" s="81"/>
      <c r="H29" s="81"/>
      <c r="I29" s="81"/>
    </row>
    <row r="30" spans="1:9" x14ac:dyDescent="0.25">
      <c r="A30" s="81" t="s">
        <v>81</v>
      </c>
      <c r="B30" s="81"/>
      <c r="C30" s="81"/>
      <c r="D30" s="81"/>
      <c r="E30" s="81"/>
      <c r="F30" s="81"/>
      <c r="G30" s="81"/>
      <c r="H30" s="81"/>
      <c r="I30" s="8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7208EA83E2A469B44108A71B2D6EF" ma:contentTypeVersion="13" ma:contentTypeDescription="Create a new document." ma:contentTypeScope="" ma:versionID="15007385ba62318383670979882722f1">
  <xsd:schema xmlns:xsd="http://www.w3.org/2001/XMLSchema" xmlns:xs="http://www.w3.org/2001/XMLSchema" xmlns:p="http://schemas.microsoft.com/office/2006/metadata/properties" xmlns:ns3="d297f49c-1ea0-4cba-bd77-051111009e8c" xmlns:ns4="3ea2b252-536e-428f-a992-baba591f70e8" targetNamespace="http://schemas.microsoft.com/office/2006/metadata/properties" ma:root="true" ma:fieldsID="feeff1b3e4e353adc2a2dfb331bb16e2" ns3:_="" ns4:_="">
    <xsd:import namespace="d297f49c-1ea0-4cba-bd77-051111009e8c"/>
    <xsd:import namespace="3ea2b252-536e-428f-a992-baba591f70e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7f49c-1ea0-4cba-bd77-051111009e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2b252-536e-428f-a992-baba591f7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AFE04D-6FB6-44A0-8761-316F486E0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7f49c-1ea0-4cba-bd77-051111009e8c"/>
    <ds:schemaRef ds:uri="3ea2b252-536e-428f-a992-baba591f7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356C62-F940-4EB4-A779-96E73DD368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3350DB-18C1-432D-9948-548296A01061}">
  <ds:schemaRefs>
    <ds:schemaRef ds:uri="d297f49c-1ea0-4cba-bd77-051111009e8c"/>
    <ds:schemaRef ds:uri="http://purl.org/dc/terms/"/>
    <ds:schemaRef ds:uri="http://schemas.microsoft.com/office/2006/documentManagement/types"/>
    <ds:schemaRef ds:uri="http://purl.org/dc/dcmitype/"/>
    <ds:schemaRef ds:uri="3ea2b252-536e-428f-a992-baba591f70e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Loans</vt:lpstr>
      <vt:lpstr>Stock</vt:lpstr>
      <vt:lpstr>Additions</vt:lpstr>
      <vt:lpstr>Deletions</vt:lpstr>
      <vt:lpstr>Reservations</vt:lpstr>
      <vt:lpstr>Borrowers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Elias, Olu</dc:creator>
  <cp:lastModifiedBy>Lynch, Richard</cp:lastModifiedBy>
  <dcterms:created xsi:type="dcterms:W3CDTF">2019-03-28T15:05:09Z</dcterms:created>
  <dcterms:modified xsi:type="dcterms:W3CDTF">2020-11-13T12:22:41Z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-1237961861</vt:i4>
  </property>
  <property fmtid="{D5CDD505-2E9C-101B-9397-08002B2CF9AE}" pid="3" name="_NewReviewCycle">
    <vt:lpwstr/>
  </property>
  <property fmtid="{D5CDD505-2E9C-101B-9397-08002B2CF9AE}" pid="4" name="_EmailSubject">
    <vt:lpwstr>Annual stats</vt:lpwstr>
  </property>
  <property fmtid="{D5CDD505-2E9C-101B-9397-08002B2CF9AE}" pid="5" name="_AuthorEmail">
    <vt:lpwstr>olu.elias@barnet.gov.uk</vt:lpwstr>
  </property>
  <property fmtid="{D5CDD505-2E9C-101B-9397-08002B2CF9AE}" pid="6" name="_AuthorEmailDisplayName">
    <vt:lpwstr>Elias, Olu</vt:lpwstr>
  </property>
  <property fmtid="{D5CDD505-2E9C-101B-9397-08002B2CF9AE}" pid="7" name="_PreviousAdHocReviewCycleID">
    <vt:i4>274595993</vt:i4>
  </property>
  <property fmtid="{D5CDD505-2E9C-101B-9397-08002B2CF9AE}" pid="8" name="_ReviewingToolsShownOnce">
    <vt:lpwstr/>
  </property>
  <property fmtid="{D5CDD505-2E9C-101B-9397-08002B2CF9AE}" pid="9" name="ContentTypeId">
    <vt:lpwstr>0x0101005097208EA83E2A469B44108A71B2D6EF</vt:lpwstr>
  </property>
</Properties>
</file>